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9440" windowHeight="11055"/>
  </bookViews>
  <sheets>
    <sheet name="Master--Actual" sheetId="1" r:id="rId1"/>
    <sheet name="MD" sheetId="2" r:id="rId2"/>
    <sheet name="Level I" sheetId="3" r:id="rId3"/>
    <sheet name="Level II" sheetId="4" r:id="rId4"/>
    <sheet name="Level III" sheetId="5" r:id="rId5"/>
    <sheet name="Groups" sheetId="7" r:id="rId6"/>
    <sheet name="Basics" sheetId="8" r:id="rId7"/>
    <sheet name="Miscellaneous" sheetId="9" r:id="rId8"/>
    <sheet name="Master--Plan" sheetId="6" r:id="rId9"/>
  </sheets>
  <calcPr calcId="145621"/>
</workbook>
</file>

<file path=xl/calcChain.xml><?xml version="1.0" encoding="utf-8"?>
<calcChain xmlns="http://schemas.openxmlformats.org/spreadsheetml/2006/main">
  <c r="H52" i="6" l="1"/>
  <c r="H51" i="6"/>
  <c r="H50" i="6"/>
  <c r="H49" i="6"/>
  <c r="H48" i="6"/>
  <c r="H47" i="6"/>
  <c r="H46" i="6"/>
  <c r="H45" i="6"/>
  <c r="H44" i="6"/>
  <c r="H43" i="6"/>
  <c r="H42" i="6"/>
  <c r="H41" i="6"/>
  <c r="F53" i="6"/>
  <c r="H40" i="6"/>
  <c r="D53" i="6"/>
  <c r="I10" i="1"/>
  <c r="H10" i="1"/>
  <c r="G10" i="1"/>
  <c r="F10" i="1"/>
  <c r="E10" i="1"/>
  <c r="D10" i="1"/>
  <c r="C10" i="1"/>
  <c r="I8" i="1"/>
  <c r="H8" i="1"/>
  <c r="G8" i="1"/>
  <c r="F8" i="1"/>
  <c r="E8" i="1"/>
  <c r="D8" i="1"/>
  <c r="C8" i="1"/>
  <c r="J7" i="1"/>
  <c r="J20" i="6"/>
  <c r="J19" i="6"/>
  <c r="J18" i="6"/>
  <c r="J17" i="6"/>
  <c r="J16" i="6"/>
  <c r="J15" i="6"/>
  <c r="J14" i="6"/>
  <c r="I21" i="6"/>
  <c r="H21" i="6"/>
  <c r="G21" i="6"/>
  <c r="O29" i="9"/>
  <c r="I27" i="6" s="1"/>
  <c r="K29" i="9"/>
  <c r="F29" i="9"/>
  <c r="Q26" i="9"/>
  <c r="S26" i="9" s="1"/>
  <c r="P26" i="9"/>
  <c r="L26" i="9"/>
  <c r="V26" i="9" s="1"/>
  <c r="H26" i="9"/>
  <c r="U26" i="9" s="1"/>
  <c r="X26" i="9" s="1"/>
  <c r="G26" i="9"/>
  <c r="M26" i="9" s="1"/>
  <c r="Q24" i="9"/>
  <c r="S24" i="9" s="1"/>
  <c r="P24" i="9"/>
  <c r="L24" i="9"/>
  <c r="V24" i="9" s="1"/>
  <c r="H24" i="9"/>
  <c r="U24" i="9" s="1"/>
  <c r="X24" i="9" s="1"/>
  <c r="G24" i="9"/>
  <c r="M24" i="9" s="1"/>
  <c r="Q22" i="9"/>
  <c r="S22" i="9" s="1"/>
  <c r="P22" i="9"/>
  <c r="L22" i="9"/>
  <c r="V22" i="9" s="1"/>
  <c r="H22" i="9"/>
  <c r="U22" i="9" s="1"/>
  <c r="X22" i="9" s="1"/>
  <c r="G22" i="9"/>
  <c r="Q21" i="9"/>
  <c r="S21" i="9" s="1"/>
  <c r="P21" i="9"/>
  <c r="L21" i="9"/>
  <c r="V21" i="9" s="1"/>
  <c r="H21" i="9"/>
  <c r="U21" i="9" s="1"/>
  <c r="X21" i="9" s="1"/>
  <c r="G21" i="9"/>
  <c r="M21" i="9" s="1"/>
  <c r="Q20" i="9"/>
  <c r="S20" i="9" s="1"/>
  <c r="P20" i="9"/>
  <c r="L20" i="9"/>
  <c r="V20" i="9" s="1"/>
  <c r="H20" i="9"/>
  <c r="U20" i="9" s="1"/>
  <c r="X20" i="9" s="1"/>
  <c r="G20" i="9"/>
  <c r="M20" i="9" s="1"/>
  <c r="Q17" i="9"/>
  <c r="S17" i="9" s="1"/>
  <c r="P17" i="9"/>
  <c r="L17" i="9"/>
  <c r="V17" i="9" s="1"/>
  <c r="H17" i="9"/>
  <c r="U17" i="9" s="1"/>
  <c r="X17" i="9" s="1"/>
  <c r="G17" i="9"/>
  <c r="M17" i="9" s="1"/>
  <c r="Q14" i="9"/>
  <c r="P14" i="9"/>
  <c r="L14" i="9"/>
  <c r="V14" i="9" s="1"/>
  <c r="H14" i="9"/>
  <c r="U14" i="9" s="1"/>
  <c r="X14" i="9" s="1"/>
  <c r="G14" i="9"/>
  <c r="M14" i="9" s="1"/>
  <c r="Q11" i="9"/>
  <c r="S11" i="9" s="1"/>
  <c r="P11" i="9"/>
  <c r="L11" i="9"/>
  <c r="V11" i="9" s="1"/>
  <c r="H11" i="9"/>
  <c r="U11" i="9" s="1"/>
  <c r="X11" i="9" s="1"/>
  <c r="G11" i="9"/>
  <c r="M11" i="9" s="1"/>
  <c r="Q9" i="9"/>
  <c r="S9" i="9" s="1"/>
  <c r="P9" i="9"/>
  <c r="L9" i="9"/>
  <c r="V9" i="9" s="1"/>
  <c r="H9" i="9"/>
  <c r="U9" i="9" s="1"/>
  <c r="G9" i="9"/>
  <c r="M9" i="9" s="1"/>
  <c r="O29" i="8"/>
  <c r="H27" i="6" s="1"/>
  <c r="K29" i="8"/>
  <c r="F29" i="8"/>
  <c r="Q26" i="8"/>
  <c r="S26" i="8" s="1"/>
  <c r="P26" i="8"/>
  <c r="L26" i="8"/>
  <c r="V26" i="8" s="1"/>
  <c r="H26" i="8"/>
  <c r="U26" i="8" s="1"/>
  <c r="X26" i="8" s="1"/>
  <c r="G26" i="8"/>
  <c r="M26" i="8" s="1"/>
  <c r="Q24" i="8"/>
  <c r="P24" i="8"/>
  <c r="L24" i="8"/>
  <c r="V24" i="8" s="1"/>
  <c r="H24" i="8"/>
  <c r="U24" i="8" s="1"/>
  <c r="X24" i="8" s="1"/>
  <c r="G24" i="8"/>
  <c r="Q22" i="8"/>
  <c r="S22" i="8" s="1"/>
  <c r="P22" i="8"/>
  <c r="L22" i="8"/>
  <c r="V22" i="8" s="1"/>
  <c r="H22" i="8"/>
  <c r="G22" i="8"/>
  <c r="M22" i="8" s="1"/>
  <c r="Q21" i="8"/>
  <c r="P21" i="8"/>
  <c r="L21" i="8"/>
  <c r="V21" i="8" s="1"/>
  <c r="H21" i="8"/>
  <c r="U21" i="8" s="1"/>
  <c r="X21" i="8" s="1"/>
  <c r="G21" i="8"/>
  <c r="M21" i="8" s="1"/>
  <c r="Q20" i="8"/>
  <c r="S20" i="8" s="1"/>
  <c r="P20" i="8"/>
  <c r="L20" i="8"/>
  <c r="V20" i="8" s="1"/>
  <c r="H20" i="8"/>
  <c r="U20" i="8" s="1"/>
  <c r="X20" i="8" s="1"/>
  <c r="G20" i="8"/>
  <c r="M20" i="8" s="1"/>
  <c r="Q17" i="8"/>
  <c r="S17" i="8" s="1"/>
  <c r="P17" i="8"/>
  <c r="L17" i="8"/>
  <c r="V17" i="8" s="1"/>
  <c r="H17" i="8"/>
  <c r="U17" i="8" s="1"/>
  <c r="X17" i="8" s="1"/>
  <c r="G17" i="8"/>
  <c r="M17" i="8" s="1"/>
  <c r="Q14" i="8"/>
  <c r="S14" i="8" s="1"/>
  <c r="P14" i="8"/>
  <c r="L14" i="8"/>
  <c r="V14" i="8" s="1"/>
  <c r="H14" i="8"/>
  <c r="G14" i="8"/>
  <c r="M14" i="8" s="1"/>
  <c r="Q11" i="8"/>
  <c r="P11" i="8"/>
  <c r="L11" i="8"/>
  <c r="V11" i="8" s="1"/>
  <c r="H11" i="8"/>
  <c r="U11" i="8" s="1"/>
  <c r="X11" i="8" s="1"/>
  <c r="G11" i="8"/>
  <c r="M11" i="8" s="1"/>
  <c r="Q9" i="8"/>
  <c r="S9" i="8" s="1"/>
  <c r="P9" i="8"/>
  <c r="L9" i="8"/>
  <c r="V9" i="8" s="1"/>
  <c r="H9" i="8"/>
  <c r="U9" i="8" s="1"/>
  <c r="G9" i="8"/>
  <c r="M9" i="8" s="1"/>
  <c r="O29" i="7"/>
  <c r="G27" i="6" s="1"/>
  <c r="G29" i="6" s="1"/>
  <c r="K29" i="7"/>
  <c r="F29" i="7"/>
  <c r="Q26" i="7"/>
  <c r="S26" i="7" s="1"/>
  <c r="P26" i="7"/>
  <c r="L26" i="7"/>
  <c r="V26" i="7" s="1"/>
  <c r="H26" i="7"/>
  <c r="U26" i="7" s="1"/>
  <c r="X26" i="7" s="1"/>
  <c r="G26" i="7"/>
  <c r="M26" i="7" s="1"/>
  <c r="Q24" i="7"/>
  <c r="S24" i="7" s="1"/>
  <c r="P24" i="7"/>
  <c r="L24" i="7"/>
  <c r="V24" i="7" s="1"/>
  <c r="H24" i="7"/>
  <c r="U24" i="7" s="1"/>
  <c r="X24" i="7" s="1"/>
  <c r="G24" i="7"/>
  <c r="M24" i="7" s="1"/>
  <c r="Q22" i="7"/>
  <c r="R22" i="7" s="1"/>
  <c r="P22" i="7"/>
  <c r="L22" i="7"/>
  <c r="V22" i="7" s="1"/>
  <c r="H22" i="7"/>
  <c r="G22" i="7"/>
  <c r="M22" i="7" s="1"/>
  <c r="Q21" i="7"/>
  <c r="S21" i="7" s="1"/>
  <c r="P21" i="7"/>
  <c r="L21" i="7"/>
  <c r="V21" i="7" s="1"/>
  <c r="H21" i="7"/>
  <c r="U21" i="7" s="1"/>
  <c r="X21" i="7" s="1"/>
  <c r="G21" i="7"/>
  <c r="M21" i="7" s="1"/>
  <c r="Q20" i="7"/>
  <c r="S20" i="7" s="1"/>
  <c r="P20" i="7"/>
  <c r="L20" i="7"/>
  <c r="V20" i="7" s="1"/>
  <c r="H20" i="7"/>
  <c r="U20" i="7" s="1"/>
  <c r="X20" i="7" s="1"/>
  <c r="G20" i="7"/>
  <c r="M20" i="7" s="1"/>
  <c r="Q17" i="7"/>
  <c r="S17" i="7" s="1"/>
  <c r="P17" i="7"/>
  <c r="L17" i="7"/>
  <c r="V17" i="7" s="1"/>
  <c r="H17" i="7"/>
  <c r="U17" i="7" s="1"/>
  <c r="X17" i="7" s="1"/>
  <c r="G17" i="7"/>
  <c r="M17" i="7" s="1"/>
  <c r="Q14" i="7"/>
  <c r="P14" i="7"/>
  <c r="L14" i="7"/>
  <c r="V14" i="7" s="1"/>
  <c r="H14" i="7"/>
  <c r="G14" i="7"/>
  <c r="Q11" i="7"/>
  <c r="S11" i="7" s="1"/>
  <c r="P11" i="7"/>
  <c r="L11" i="7"/>
  <c r="V11" i="7" s="1"/>
  <c r="H11" i="7"/>
  <c r="U11" i="7" s="1"/>
  <c r="X11" i="7" s="1"/>
  <c r="G11" i="7"/>
  <c r="M11" i="7" s="1"/>
  <c r="Q9" i="7"/>
  <c r="S9" i="7" s="1"/>
  <c r="P9" i="7"/>
  <c r="L9" i="7"/>
  <c r="V9" i="7" s="1"/>
  <c r="H9" i="7"/>
  <c r="G9" i="7"/>
  <c r="M9" i="7" s="1"/>
  <c r="J32" i="1"/>
  <c r="J27" i="1"/>
  <c r="J19" i="1"/>
  <c r="J18" i="1"/>
  <c r="J17" i="1"/>
  <c r="J16" i="1"/>
  <c r="J15" i="1"/>
  <c r="J14" i="1"/>
  <c r="J13" i="1"/>
  <c r="J9" i="1"/>
  <c r="I33" i="1"/>
  <c r="H33" i="1"/>
  <c r="G33" i="1"/>
  <c r="I28" i="1"/>
  <c r="H28" i="1"/>
  <c r="G28" i="1"/>
  <c r="I22" i="1"/>
  <c r="I30" i="1" s="1"/>
  <c r="I20" i="1"/>
  <c r="I34" i="1" s="1"/>
  <c r="H20" i="1"/>
  <c r="H29" i="1" s="1"/>
  <c r="G20" i="1"/>
  <c r="G34" i="1" s="1"/>
  <c r="O29" i="5"/>
  <c r="F27" i="6" s="1"/>
  <c r="K29" i="5"/>
  <c r="F29" i="5"/>
  <c r="Q26" i="5"/>
  <c r="P26" i="5"/>
  <c r="L26" i="5"/>
  <c r="V26" i="5" s="1"/>
  <c r="H26" i="5"/>
  <c r="G26" i="5"/>
  <c r="M26" i="5" s="1"/>
  <c r="Q24" i="5"/>
  <c r="P24" i="5"/>
  <c r="L24" i="5"/>
  <c r="V24" i="5" s="1"/>
  <c r="H24" i="5"/>
  <c r="U24" i="5" s="1"/>
  <c r="X24" i="5" s="1"/>
  <c r="G24" i="5"/>
  <c r="M24" i="5" s="1"/>
  <c r="Q22" i="5"/>
  <c r="S22" i="5" s="1"/>
  <c r="P22" i="5"/>
  <c r="L22" i="5"/>
  <c r="V22" i="5" s="1"/>
  <c r="H22" i="5"/>
  <c r="U22" i="5" s="1"/>
  <c r="X22" i="5" s="1"/>
  <c r="G22" i="5"/>
  <c r="M22" i="5" s="1"/>
  <c r="Q21" i="5"/>
  <c r="P21" i="5"/>
  <c r="L21" i="5"/>
  <c r="V21" i="5" s="1"/>
  <c r="H21" i="5"/>
  <c r="U21" i="5" s="1"/>
  <c r="X21" i="5" s="1"/>
  <c r="G21" i="5"/>
  <c r="M21" i="5" s="1"/>
  <c r="Q20" i="5"/>
  <c r="P20" i="5"/>
  <c r="L20" i="5"/>
  <c r="V20" i="5" s="1"/>
  <c r="H20" i="5"/>
  <c r="G20" i="5"/>
  <c r="M20" i="5" s="1"/>
  <c r="Q17" i="5"/>
  <c r="P17" i="5"/>
  <c r="L17" i="5"/>
  <c r="V17" i="5" s="1"/>
  <c r="H17" i="5"/>
  <c r="U17" i="5" s="1"/>
  <c r="X17" i="5" s="1"/>
  <c r="G17" i="5"/>
  <c r="M17" i="5" s="1"/>
  <c r="Q14" i="5"/>
  <c r="P14" i="5"/>
  <c r="L14" i="5"/>
  <c r="V14" i="5" s="1"/>
  <c r="H14" i="5"/>
  <c r="U14" i="5" s="1"/>
  <c r="X14" i="5" s="1"/>
  <c r="G14" i="5"/>
  <c r="M14" i="5" s="1"/>
  <c r="Q11" i="5"/>
  <c r="P11" i="5"/>
  <c r="L11" i="5"/>
  <c r="V11" i="5" s="1"/>
  <c r="H11" i="5"/>
  <c r="U11" i="5" s="1"/>
  <c r="X11" i="5" s="1"/>
  <c r="G11" i="5"/>
  <c r="M11" i="5" s="1"/>
  <c r="Q9" i="5"/>
  <c r="P9" i="5"/>
  <c r="L9" i="5"/>
  <c r="V9" i="5" s="1"/>
  <c r="H9" i="5"/>
  <c r="G9" i="5"/>
  <c r="O29" i="4"/>
  <c r="E27" i="6" s="1"/>
  <c r="K29" i="4"/>
  <c r="F29" i="4"/>
  <c r="Q26" i="4"/>
  <c r="S26" i="4" s="1"/>
  <c r="P26" i="4"/>
  <c r="L26" i="4"/>
  <c r="V26" i="4" s="1"/>
  <c r="H26" i="4"/>
  <c r="U26" i="4" s="1"/>
  <c r="X26" i="4" s="1"/>
  <c r="G26" i="4"/>
  <c r="Q24" i="4"/>
  <c r="S24" i="4" s="1"/>
  <c r="P24" i="4"/>
  <c r="L24" i="4"/>
  <c r="V24" i="4" s="1"/>
  <c r="H24" i="4"/>
  <c r="G24" i="4"/>
  <c r="M24" i="4" s="1"/>
  <c r="Q22" i="4"/>
  <c r="P22" i="4"/>
  <c r="L22" i="4"/>
  <c r="V22" i="4" s="1"/>
  <c r="H22" i="4"/>
  <c r="U22" i="4" s="1"/>
  <c r="X22" i="4" s="1"/>
  <c r="G22" i="4"/>
  <c r="M22" i="4" s="1"/>
  <c r="Q21" i="4"/>
  <c r="S21" i="4" s="1"/>
  <c r="P21" i="4"/>
  <c r="L21" i="4"/>
  <c r="V21" i="4" s="1"/>
  <c r="H21" i="4"/>
  <c r="U21" i="4" s="1"/>
  <c r="X21" i="4" s="1"/>
  <c r="G21" i="4"/>
  <c r="M21" i="4" s="1"/>
  <c r="Q20" i="4"/>
  <c r="P20" i="4"/>
  <c r="L20" i="4"/>
  <c r="V20" i="4" s="1"/>
  <c r="H20" i="4"/>
  <c r="U20" i="4" s="1"/>
  <c r="X20" i="4" s="1"/>
  <c r="G20" i="4"/>
  <c r="Q17" i="4"/>
  <c r="S17" i="4" s="1"/>
  <c r="P17" i="4"/>
  <c r="L17" i="4"/>
  <c r="V17" i="4" s="1"/>
  <c r="H17" i="4"/>
  <c r="G17" i="4"/>
  <c r="M17" i="4" s="1"/>
  <c r="Q14" i="4"/>
  <c r="P14" i="4"/>
  <c r="L14" i="4"/>
  <c r="V14" i="4" s="1"/>
  <c r="H14" i="4"/>
  <c r="U14" i="4" s="1"/>
  <c r="X14" i="4" s="1"/>
  <c r="G14" i="4"/>
  <c r="M14" i="4" s="1"/>
  <c r="Q11" i="4"/>
  <c r="S11" i="4" s="1"/>
  <c r="P11" i="4"/>
  <c r="L11" i="4"/>
  <c r="V11" i="4" s="1"/>
  <c r="H11" i="4"/>
  <c r="U11" i="4" s="1"/>
  <c r="X11" i="4" s="1"/>
  <c r="G11" i="4"/>
  <c r="M11" i="4" s="1"/>
  <c r="Q9" i="4"/>
  <c r="P9" i="4"/>
  <c r="L9" i="4"/>
  <c r="V9" i="4" s="1"/>
  <c r="H9" i="4"/>
  <c r="U9" i="4" s="1"/>
  <c r="G9" i="4"/>
  <c r="F33" i="1"/>
  <c r="E33" i="1"/>
  <c r="D33" i="1"/>
  <c r="Q26" i="3"/>
  <c r="S26" i="3" s="1"/>
  <c r="P26" i="3"/>
  <c r="L26" i="3"/>
  <c r="V26" i="3" s="1"/>
  <c r="H26" i="3"/>
  <c r="U26" i="3" s="1"/>
  <c r="X26" i="3" s="1"/>
  <c r="G26" i="3"/>
  <c r="Q24" i="3"/>
  <c r="P24" i="3"/>
  <c r="L24" i="3"/>
  <c r="V24" i="3" s="1"/>
  <c r="H24" i="3"/>
  <c r="U24" i="3" s="1"/>
  <c r="X24" i="3" s="1"/>
  <c r="G24" i="3"/>
  <c r="M24" i="3" s="1"/>
  <c r="Q22" i="3"/>
  <c r="S22" i="3" s="1"/>
  <c r="P22" i="3"/>
  <c r="L22" i="3"/>
  <c r="V22" i="3" s="1"/>
  <c r="H22" i="3"/>
  <c r="U22" i="3" s="1"/>
  <c r="X22" i="3" s="1"/>
  <c r="G22" i="3"/>
  <c r="Q21" i="3"/>
  <c r="S21" i="3" s="1"/>
  <c r="P21" i="3"/>
  <c r="L21" i="3"/>
  <c r="V21" i="3" s="1"/>
  <c r="H21" i="3"/>
  <c r="G21" i="3"/>
  <c r="M21" i="3" s="1"/>
  <c r="Q20" i="3"/>
  <c r="P20" i="3"/>
  <c r="L20" i="3"/>
  <c r="V20" i="3" s="1"/>
  <c r="H20" i="3"/>
  <c r="U20" i="3" s="1"/>
  <c r="X20" i="3" s="1"/>
  <c r="G20" i="3"/>
  <c r="M20" i="3" s="1"/>
  <c r="Q17" i="3"/>
  <c r="S17" i="3" s="1"/>
  <c r="P17" i="3"/>
  <c r="L17" i="3"/>
  <c r="V17" i="3" s="1"/>
  <c r="H17" i="3"/>
  <c r="U17" i="3" s="1"/>
  <c r="X17" i="3" s="1"/>
  <c r="G17" i="3"/>
  <c r="M17" i="3" s="1"/>
  <c r="Q14" i="3"/>
  <c r="P14" i="3"/>
  <c r="L14" i="3"/>
  <c r="V14" i="3" s="1"/>
  <c r="H14" i="3"/>
  <c r="U14" i="3" s="1"/>
  <c r="X14" i="3" s="1"/>
  <c r="G14" i="3"/>
  <c r="Q11" i="3"/>
  <c r="S11" i="3" s="1"/>
  <c r="P11" i="3"/>
  <c r="H11" i="3"/>
  <c r="U11" i="3" s="1"/>
  <c r="X11" i="3" s="1"/>
  <c r="L11" i="3"/>
  <c r="V11" i="3" s="1"/>
  <c r="G11" i="3"/>
  <c r="M11" i="3" s="1"/>
  <c r="O29" i="3"/>
  <c r="D27" i="6" s="1"/>
  <c r="K29" i="3"/>
  <c r="F29" i="3"/>
  <c r="Q9" i="3"/>
  <c r="P9" i="3"/>
  <c r="L9" i="3"/>
  <c r="V9" i="3" s="1"/>
  <c r="H9" i="3"/>
  <c r="U9" i="3" s="1"/>
  <c r="G9" i="3"/>
  <c r="P18" i="2"/>
  <c r="P15" i="2"/>
  <c r="P12" i="2"/>
  <c r="P10" i="2"/>
  <c r="P9" i="2"/>
  <c r="O29" i="2"/>
  <c r="C27" i="6" s="1"/>
  <c r="Q18" i="2"/>
  <c r="S18" i="2" s="1"/>
  <c r="Q15" i="2"/>
  <c r="S15" i="2" s="1"/>
  <c r="Q12" i="2"/>
  <c r="Q10" i="2"/>
  <c r="Q9" i="2"/>
  <c r="S9" i="2" s="1"/>
  <c r="F21" i="6"/>
  <c r="E21" i="6"/>
  <c r="D21" i="6"/>
  <c r="C21" i="6"/>
  <c r="H18" i="2"/>
  <c r="T18" i="2" s="1"/>
  <c r="W18" i="2" s="1"/>
  <c r="H15" i="2"/>
  <c r="H12" i="2"/>
  <c r="T12" i="2" s="1"/>
  <c r="W12" i="2" s="1"/>
  <c r="H10" i="2"/>
  <c r="H9" i="2"/>
  <c r="T9" i="2" s="1"/>
  <c r="W9" i="2" s="1"/>
  <c r="C33" i="1"/>
  <c r="L18" i="2"/>
  <c r="U18" i="2" s="1"/>
  <c r="L15" i="2"/>
  <c r="U15" i="2" s="1"/>
  <c r="L12" i="2"/>
  <c r="U12" i="2" s="1"/>
  <c r="L10" i="2"/>
  <c r="U10" i="2" s="1"/>
  <c r="G18" i="2"/>
  <c r="M18" i="2" s="1"/>
  <c r="G15" i="2"/>
  <c r="M15" i="2" s="1"/>
  <c r="G12" i="2"/>
  <c r="M12" i="2" s="1"/>
  <c r="G10" i="2"/>
  <c r="M10" i="2" s="1"/>
  <c r="G9" i="2"/>
  <c r="M9" i="2" s="1"/>
  <c r="L9" i="2"/>
  <c r="U9" i="2" s="1"/>
  <c r="K29" i="2"/>
  <c r="F29" i="2"/>
  <c r="J53" i="1"/>
  <c r="F55" i="1" s="1"/>
  <c r="F28" i="1"/>
  <c r="E28" i="1"/>
  <c r="D28" i="1"/>
  <c r="C28" i="1"/>
  <c r="F20" i="1"/>
  <c r="F22" i="1" s="1"/>
  <c r="F24" i="1" s="1"/>
  <c r="E20" i="1"/>
  <c r="E22" i="1" s="1"/>
  <c r="E24" i="1" s="1"/>
  <c r="D20" i="1"/>
  <c r="D22" i="1" s="1"/>
  <c r="D24" i="1" s="1"/>
  <c r="C20" i="1"/>
  <c r="C22" i="1" s="1"/>
  <c r="R11" i="8" l="1"/>
  <c r="J14" i="8"/>
  <c r="R17" i="8"/>
  <c r="R20" i="8"/>
  <c r="R21" i="8"/>
  <c r="J22" i="8"/>
  <c r="R14" i="9"/>
  <c r="J21" i="6"/>
  <c r="R22" i="4"/>
  <c r="G22" i="1"/>
  <c r="G30" i="1" s="1"/>
  <c r="H29" i="7"/>
  <c r="R11" i="7"/>
  <c r="R21" i="9"/>
  <c r="R26" i="3"/>
  <c r="R26" i="4"/>
  <c r="J26" i="5"/>
  <c r="I29" i="1"/>
  <c r="J20" i="1"/>
  <c r="J33" i="1"/>
  <c r="R14" i="7"/>
  <c r="J20" i="7"/>
  <c r="S22" i="7"/>
  <c r="R24" i="7"/>
  <c r="R14" i="8"/>
  <c r="J24" i="8"/>
  <c r="R24" i="8"/>
  <c r="J10" i="1"/>
  <c r="G29" i="1"/>
  <c r="D29" i="6"/>
  <c r="C24" i="1"/>
  <c r="P29" i="8"/>
  <c r="H32" i="6" s="1"/>
  <c r="H34" i="6" s="1"/>
  <c r="J27" i="6"/>
  <c r="H53" i="6"/>
  <c r="J53" i="6" s="1"/>
  <c r="J8" i="1"/>
  <c r="H29" i="6"/>
  <c r="I29" i="6"/>
  <c r="P29" i="9"/>
  <c r="I32" i="6" s="1"/>
  <c r="I34" i="6" s="1"/>
  <c r="R17" i="9"/>
  <c r="J20" i="9"/>
  <c r="W20" i="9" s="1"/>
  <c r="R11" i="9"/>
  <c r="J14" i="9"/>
  <c r="W14" i="9" s="1"/>
  <c r="J22" i="9"/>
  <c r="R22" i="9"/>
  <c r="J24" i="9"/>
  <c r="W24" i="9" s="1"/>
  <c r="R24" i="9"/>
  <c r="J26" i="9"/>
  <c r="W26" i="9" s="1"/>
  <c r="X9" i="9"/>
  <c r="U29" i="9"/>
  <c r="R9" i="9"/>
  <c r="J11" i="9"/>
  <c r="W11" i="9" s="1"/>
  <c r="R20" i="9"/>
  <c r="J21" i="9"/>
  <c r="W21" i="9" s="1"/>
  <c r="R26" i="9"/>
  <c r="H29" i="9"/>
  <c r="L29" i="9"/>
  <c r="Q29" i="9"/>
  <c r="J9" i="9"/>
  <c r="W9" i="9" s="1"/>
  <c r="S14" i="9"/>
  <c r="S29" i="9" s="1"/>
  <c r="I10" i="6" s="1"/>
  <c r="I33" i="6" s="1"/>
  <c r="M22" i="9"/>
  <c r="G29" i="9"/>
  <c r="M29" i="9" s="1"/>
  <c r="J17" i="9"/>
  <c r="W17" i="9" s="1"/>
  <c r="J9" i="8"/>
  <c r="W9" i="8" s="1"/>
  <c r="R9" i="8"/>
  <c r="W14" i="8"/>
  <c r="J20" i="8"/>
  <c r="W20" i="8" s="1"/>
  <c r="S24" i="8"/>
  <c r="J11" i="8"/>
  <c r="W11" i="8" s="1"/>
  <c r="J21" i="8"/>
  <c r="W21" i="8" s="1"/>
  <c r="R22" i="8"/>
  <c r="J26" i="8"/>
  <c r="W26" i="8" s="1"/>
  <c r="R26" i="8"/>
  <c r="W22" i="8"/>
  <c r="X9" i="8"/>
  <c r="U14" i="8"/>
  <c r="X14" i="8" s="1"/>
  <c r="U22" i="8"/>
  <c r="X22" i="8" s="1"/>
  <c r="M24" i="8"/>
  <c r="W24" i="8" s="1"/>
  <c r="H29" i="8"/>
  <c r="L29" i="8"/>
  <c r="Q29" i="8"/>
  <c r="G29" i="8"/>
  <c r="M29" i="8" s="1"/>
  <c r="S11" i="8"/>
  <c r="J17" i="8"/>
  <c r="W17" i="8" s="1"/>
  <c r="S21" i="8"/>
  <c r="G29" i="7"/>
  <c r="S14" i="7"/>
  <c r="S29" i="7" s="1"/>
  <c r="G10" i="6" s="1"/>
  <c r="W20" i="7"/>
  <c r="J24" i="7"/>
  <c r="W24" i="7" s="1"/>
  <c r="J9" i="7"/>
  <c r="W9" i="7" s="1"/>
  <c r="P29" i="7"/>
  <c r="G32" i="6" s="1"/>
  <c r="G34" i="6" s="1"/>
  <c r="J14" i="7"/>
  <c r="J17" i="7"/>
  <c r="W17" i="7" s="1"/>
  <c r="R17" i="7"/>
  <c r="R21" i="7"/>
  <c r="J22" i="7"/>
  <c r="W22" i="7" s="1"/>
  <c r="J26" i="7"/>
  <c r="W26" i="7" s="1"/>
  <c r="M29" i="7"/>
  <c r="U9" i="7"/>
  <c r="R9" i="7"/>
  <c r="J11" i="7"/>
  <c r="W11" i="7" s="1"/>
  <c r="U14" i="7"/>
  <c r="X14" i="7" s="1"/>
  <c r="R20" i="7"/>
  <c r="J21" i="7"/>
  <c r="W21" i="7" s="1"/>
  <c r="U22" i="7"/>
  <c r="X22" i="7" s="1"/>
  <c r="R26" i="7"/>
  <c r="L29" i="7"/>
  <c r="Q29" i="7"/>
  <c r="M14" i="7"/>
  <c r="W14" i="7" s="1"/>
  <c r="J9" i="5"/>
  <c r="R20" i="5"/>
  <c r="Q29" i="5"/>
  <c r="F8" i="6" s="1"/>
  <c r="R22" i="5"/>
  <c r="G29" i="4"/>
  <c r="M29" i="4" s="1"/>
  <c r="J17" i="4"/>
  <c r="W17" i="4" s="1"/>
  <c r="J22" i="4"/>
  <c r="R11" i="3"/>
  <c r="R20" i="3"/>
  <c r="G29" i="5"/>
  <c r="M29" i="5" s="1"/>
  <c r="J20" i="5"/>
  <c r="W26" i="5"/>
  <c r="J24" i="5"/>
  <c r="W24" i="5" s="1"/>
  <c r="J24" i="4"/>
  <c r="W24" i="4" s="1"/>
  <c r="P29" i="4"/>
  <c r="R14" i="4"/>
  <c r="R14" i="3"/>
  <c r="J11" i="3"/>
  <c r="W11" i="3" s="1"/>
  <c r="R24" i="3"/>
  <c r="J24" i="3"/>
  <c r="W24" i="3" s="1"/>
  <c r="R12" i="2"/>
  <c r="F54" i="1"/>
  <c r="H34" i="1"/>
  <c r="I35" i="1"/>
  <c r="H22" i="1"/>
  <c r="I24" i="1"/>
  <c r="G35" i="1"/>
  <c r="G24" i="1"/>
  <c r="R10" i="2"/>
  <c r="R11" i="5"/>
  <c r="R26" i="5"/>
  <c r="R17" i="5"/>
  <c r="R24" i="5"/>
  <c r="P29" i="5"/>
  <c r="R14" i="5"/>
  <c r="R21" i="5"/>
  <c r="S21" i="5"/>
  <c r="S14" i="5"/>
  <c r="S11" i="5"/>
  <c r="J17" i="5"/>
  <c r="W17" i="5" s="1"/>
  <c r="W20" i="5"/>
  <c r="U9" i="5"/>
  <c r="U20" i="5"/>
  <c r="X20" i="5" s="1"/>
  <c r="U26" i="5"/>
  <c r="X26" i="5" s="1"/>
  <c r="M9" i="5"/>
  <c r="W9" i="5" s="1"/>
  <c r="S9" i="5"/>
  <c r="J14" i="5"/>
  <c r="W14" i="5" s="1"/>
  <c r="S20" i="5"/>
  <c r="J22" i="5"/>
  <c r="W22" i="5" s="1"/>
  <c r="S26" i="5"/>
  <c r="R9" i="5"/>
  <c r="J11" i="5"/>
  <c r="W11" i="5" s="1"/>
  <c r="S17" i="5"/>
  <c r="J21" i="5"/>
  <c r="W21" i="5" s="1"/>
  <c r="S24" i="5"/>
  <c r="H29" i="5"/>
  <c r="L29" i="5"/>
  <c r="J20" i="4"/>
  <c r="L29" i="4"/>
  <c r="R20" i="4"/>
  <c r="J21" i="4"/>
  <c r="W21" i="4" s="1"/>
  <c r="R24" i="4"/>
  <c r="S20" i="4"/>
  <c r="R17" i="4"/>
  <c r="Q29" i="4"/>
  <c r="E8" i="6" s="1"/>
  <c r="S9" i="4"/>
  <c r="R9" i="4"/>
  <c r="J26" i="4"/>
  <c r="W22" i="4"/>
  <c r="J11" i="4"/>
  <c r="W11" i="4" s="1"/>
  <c r="X9" i="4"/>
  <c r="M9" i="4"/>
  <c r="R11" i="4"/>
  <c r="J14" i="4"/>
  <c r="W14" i="4" s="1"/>
  <c r="U17" i="4"/>
  <c r="X17" i="4" s="1"/>
  <c r="M20" i="4"/>
  <c r="R21" i="4"/>
  <c r="U24" i="4"/>
  <c r="X24" i="4" s="1"/>
  <c r="M26" i="4"/>
  <c r="H29" i="4"/>
  <c r="I29" i="4" s="1"/>
  <c r="J9" i="4"/>
  <c r="S14" i="4"/>
  <c r="S22" i="4"/>
  <c r="S24" i="3"/>
  <c r="R22" i="3"/>
  <c r="E34" i="1"/>
  <c r="C35" i="1"/>
  <c r="F34" i="1"/>
  <c r="D35" i="1"/>
  <c r="F35" i="1"/>
  <c r="C34" i="1"/>
  <c r="D34" i="1"/>
  <c r="E35" i="1"/>
  <c r="J22" i="3"/>
  <c r="R17" i="3"/>
  <c r="S14" i="3"/>
  <c r="J14" i="3"/>
  <c r="J21" i="3"/>
  <c r="W21" i="3" s="1"/>
  <c r="S20" i="3"/>
  <c r="J20" i="3"/>
  <c r="W20" i="3" s="1"/>
  <c r="J26" i="3"/>
  <c r="R21" i="3"/>
  <c r="M26" i="3"/>
  <c r="U21" i="3"/>
  <c r="X21" i="3" s="1"/>
  <c r="M22" i="3"/>
  <c r="Q29" i="3"/>
  <c r="D8" i="6" s="1"/>
  <c r="P29" i="3"/>
  <c r="J17" i="3"/>
  <c r="W17" i="3" s="1"/>
  <c r="M14" i="3"/>
  <c r="W14" i="3" s="1"/>
  <c r="G29" i="3"/>
  <c r="M29" i="3" s="1"/>
  <c r="S9" i="3"/>
  <c r="R9" i="3"/>
  <c r="X9" i="3"/>
  <c r="M9" i="3"/>
  <c r="H29" i="3"/>
  <c r="I29" i="3" s="1"/>
  <c r="J9" i="3"/>
  <c r="L29" i="3"/>
  <c r="J10" i="2"/>
  <c r="V10" i="2" s="1"/>
  <c r="T10" i="2"/>
  <c r="W10" i="2" s="1"/>
  <c r="P29" i="2"/>
  <c r="J15" i="2"/>
  <c r="L29" i="2"/>
  <c r="J12" i="2"/>
  <c r="V12" i="2" s="1"/>
  <c r="S12" i="2"/>
  <c r="R9" i="2"/>
  <c r="R18" i="2"/>
  <c r="G29" i="2"/>
  <c r="M29" i="2" s="1"/>
  <c r="S10" i="2"/>
  <c r="R15" i="2"/>
  <c r="Q29" i="2"/>
  <c r="C29" i="6"/>
  <c r="J9" i="2"/>
  <c r="V9" i="2" s="1"/>
  <c r="V15" i="2"/>
  <c r="J18" i="2"/>
  <c r="V18" i="2" s="1"/>
  <c r="T15" i="2"/>
  <c r="W15" i="2" s="1"/>
  <c r="H29" i="2"/>
  <c r="I29" i="2" s="1"/>
  <c r="F29" i="6"/>
  <c r="E29" i="6"/>
  <c r="F30" i="1"/>
  <c r="F29" i="1"/>
  <c r="E29" i="1"/>
  <c r="D29" i="1"/>
  <c r="C30" i="1"/>
  <c r="C29" i="1"/>
  <c r="J28" i="1"/>
  <c r="E30" i="1"/>
  <c r="D30" i="1"/>
  <c r="G33" i="6" l="1"/>
  <c r="G23" i="6"/>
  <c r="G35" i="6" s="1"/>
  <c r="J29" i="7"/>
  <c r="R29" i="7"/>
  <c r="G8" i="6"/>
  <c r="G9" i="6" s="1"/>
  <c r="I29" i="7"/>
  <c r="I28" i="6"/>
  <c r="G28" i="6"/>
  <c r="G11" i="6"/>
  <c r="I23" i="6"/>
  <c r="I35" i="6" s="1"/>
  <c r="R29" i="8"/>
  <c r="H8" i="6"/>
  <c r="R29" i="9"/>
  <c r="I8" i="6"/>
  <c r="I9" i="6" s="1"/>
  <c r="J22" i="1"/>
  <c r="J29" i="6"/>
  <c r="D55" i="6"/>
  <c r="H55" i="6"/>
  <c r="G30" i="6"/>
  <c r="W22" i="9"/>
  <c r="I29" i="9"/>
  <c r="J29" i="9"/>
  <c r="X29" i="9"/>
  <c r="S29" i="8"/>
  <c r="H10" i="6" s="1"/>
  <c r="I29" i="8"/>
  <c r="J29" i="8"/>
  <c r="U29" i="8"/>
  <c r="X29" i="8" s="1"/>
  <c r="X9" i="7"/>
  <c r="U29" i="7"/>
  <c r="X29" i="7" s="1"/>
  <c r="R29" i="5"/>
  <c r="S29" i="2"/>
  <c r="C10" i="6" s="1"/>
  <c r="F32" i="6"/>
  <c r="E32" i="6"/>
  <c r="D32" i="6"/>
  <c r="C32" i="6"/>
  <c r="H24" i="1"/>
  <c r="H30" i="1"/>
  <c r="H35" i="1"/>
  <c r="U29" i="5"/>
  <c r="X29" i="5" s="1"/>
  <c r="X9" i="5"/>
  <c r="S29" i="5"/>
  <c r="F10" i="6" s="1"/>
  <c r="F9" i="6" s="1"/>
  <c r="I29" i="5"/>
  <c r="J29" i="5"/>
  <c r="W20" i="4"/>
  <c r="S29" i="4"/>
  <c r="E10" i="6" s="1"/>
  <c r="E9" i="6" s="1"/>
  <c r="R29" i="4"/>
  <c r="W26" i="4"/>
  <c r="W9" i="4"/>
  <c r="J29" i="4"/>
  <c r="U29" i="4"/>
  <c r="X29" i="4" s="1"/>
  <c r="J29" i="1"/>
  <c r="J34" i="1"/>
  <c r="W22" i="3"/>
  <c r="W26" i="3"/>
  <c r="R29" i="3"/>
  <c r="S29" i="3"/>
  <c r="D10" i="6" s="1"/>
  <c r="D9" i="6" s="1"/>
  <c r="W9" i="3"/>
  <c r="J29" i="3"/>
  <c r="U29" i="3"/>
  <c r="X29" i="3" s="1"/>
  <c r="C8" i="6"/>
  <c r="J8" i="6" s="1"/>
  <c r="R29" i="2"/>
  <c r="T29" i="2"/>
  <c r="W29" i="2" s="1"/>
  <c r="J29" i="2"/>
  <c r="H25" i="1"/>
  <c r="G24" i="6" l="1"/>
  <c r="I24" i="6"/>
  <c r="I11" i="6"/>
  <c r="H33" i="6"/>
  <c r="H11" i="6"/>
  <c r="H28" i="6"/>
  <c r="H23" i="6"/>
  <c r="I30" i="6"/>
  <c r="H9" i="6"/>
  <c r="F55" i="6"/>
  <c r="J32" i="6"/>
  <c r="J10" i="6"/>
  <c r="F28" i="6"/>
  <c r="F23" i="6"/>
  <c r="F11" i="6"/>
  <c r="E23" i="6"/>
  <c r="E35" i="6" s="1"/>
  <c r="E11" i="6"/>
  <c r="E28" i="6"/>
  <c r="F34" i="6"/>
  <c r="F33" i="6"/>
  <c r="E34" i="6"/>
  <c r="E33" i="6"/>
  <c r="D23" i="6"/>
  <c r="D28" i="6"/>
  <c r="D11" i="6"/>
  <c r="H56" i="6"/>
  <c r="D34" i="6"/>
  <c r="D33" i="6"/>
  <c r="C34" i="6"/>
  <c r="J35" i="1"/>
  <c r="C25" i="1"/>
  <c r="I25" i="1"/>
  <c r="G25" i="1"/>
  <c r="C9" i="6"/>
  <c r="J9" i="6" s="1"/>
  <c r="C11" i="6"/>
  <c r="C28" i="6"/>
  <c r="C23" i="6"/>
  <c r="C33" i="6"/>
  <c r="J24" i="1"/>
  <c r="J37" i="1"/>
  <c r="J57" i="1" s="1"/>
  <c r="E25" i="1"/>
  <c r="D25" i="1"/>
  <c r="F25" i="1"/>
  <c r="J30" i="1"/>
  <c r="J33" i="6" l="1"/>
  <c r="J25" i="1"/>
  <c r="J11" i="6"/>
  <c r="J28" i="6"/>
  <c r="H30" i="6"/>
  <c r="H35" i="6"/>
  <c r="H24" i="6"/>
  <c r="J34" i="6"/>
  <c r="D56" i="6"/>
  <c r="F56" i="6" s="1"/>
  <c r="J23" i="6"/>
  <c r="F24" i="6"/>
  <c r="F30" i="6"/>
  <c r="F35" i="6"/>
  <c r="E30" i="6"/>
  <c r="E24" i="6"/>
  <c r="D24" i="6"/>
  <c r="D30" i="6"/>
  <c r="D35" i="6"/>
  <c r="C24" i="6"/>
  <c r="C35" i="6"/>
  <c r="C30" i="6"/>
  <c r="J30" i="6" l="1"/>
  <c r="J24" i="6"/>
  <c r="F25" i="6"/>
  <c r="C25" i="6"/>
  <c r="J35" i="6"/>
  <c r="E25" i="6"/>
  <c r="D25" i="6"/>
  <c r="J37" i="6"/>
  <c r="J58" i="6" s="1"/>
  <c r="I25" i="6"/>
  <c r="H25" i="6"/>
  <c r="G25" i="6"/>
  <c r="J25" i="6" l="1"/>
</calcChain>
</file>

<file path=xl/sharedStrings.xml><?xml version="1.0" encoding="utf-8"?>
<sst xmlns="http://schemas.openxmlformats.org/spreadsheetml/2006/main" count="490" uniqueCount="84">
  <si>
    <t>MD</t>
  </si>
  <si>
    <t>Level I</t>
  </si>
  <si>
    <t>Level II</t>
  </si>
  <si>
    <t>Level III</t>
  </si>
  <si>
    <t>Revenues</t>
  </si>
  <si>
    <t>Direct Expenses</t>
  </si>
  <si>
    <t>Compensation</t>
  </si>
  <si>
    <t>Benefits I</t>
  </si>
  <si>
    <t>Benefits II</t>
  </si>
  <si>
    <t>Benefits III</t>
  </si>
  <si>
    <t>Other I</t>
  </si>
  <si>
    <t>Other II</t>
  </si>
  <si>
    <t>Other III</t>
  </si>
  <si>
    <t>Contribution</t>
  </si>
  <si>
    <t>% Contribution</t>
  </si>
  <si>
    <t>% to Total</t>
  </si>
  <si>
    <t>Revenue</t>
  </si>
  <si>
    <t>Expense</t>
  </si>
  <si>
    <t>Total</t>
  </si>
  <si>
    <t>Organization Expenses</t>
  </si>
  <si>
    <t>Personnel</t>
  </si>
  <si>
    <t>Fringe benefits</t>
  </si>
  <si>
    <t>Travel</t>
  </si>
  <si>
    <t>Supplies</t>
  </si>
  <si>
    <t>Contractual</t>
  </si>
  <si>
    <t>Staff Development</t>
  </si>
  <si>
    <t>Facilities</t>
  </si>
  <si>
    <t>Equipment &amp; maintenance</t>
  </si>
  <si>
    <t>Communications</t>
  </si>
  <si>
    <t>Risk protection</t>
  </si>
  <si>
    <t>Administrative services</t>
  </si>
  <si>
    <t>Client services</t>
  </si>
  <si>
    <t>Depreciation</t>
  </si>
  <si>
    <t>Operating Income</t>
  </si>
  <si>
    <t>CPT Code</t>
  </si>
  <si>
    <t>initial evaluation</t>
  </si>
  <si>
    <t>Description</t>
  </si>
  <si>
    <t>Units</t>
  </si>
  <si>
    <t>Organization Expenses per Unit</t>
  </si>
  <si>
    <t>Contacts</t>
  </si>
  <si>
    <t>$</t>
  </si>
  <si>
    <t>/ Contact</t>
  </si>
  <si>
    <t>Unit</t>
  </si>
  <si>
    <t>/ Unit</t>
  </si>
  <si>
    <t>med check</t>
  </si>
  <si>
    <t>pyschotherapy</t>
  </si>
  <si>
    <t>w/ med management</t>
  </si>
  <si>
    <t>group therapy</t>
  </si>
  <si>
    <t xml:space="preserve">family therapy </t>
  </si>
  <si>
    <t>w/ patient</t>
  </si>
  <si>
    <t>w/0 patient</t>
  </si>
  <si>
    <t>comprehensive</t>
  </si>
  <si>
    <t>assessments</t>
  </si>
  <si>
    <t xml:space="preserve">Variance </t>
  </si>
  <si>
    <t>Contact</t>
  </si>
  <si>
    <t>Revenue--Actual</t>
  </si>
  <si>
    <t>%</t>
  </si>
  <si>
    <t>Net</t>
  </si>
  <si>
    <t>Collected</t>
  </si>
  <si>
    <t>Plan</t>
  </si>
  <si>
    <t>Net Collections</t>
  </si>
  <si>
    <t>Fee</t>
  </si>
  <si>
    <t>Schedule</t>
  </si>
  <si>
    <t>Gross Charges</t>
  </si>
  <si>
    <t>Gross Charges to Revenue--Actual</t>
  </si>
  <si>
    <t>Gross</t>
  </si>
  <si>
    <t>Charges</t>
  </si>
  <si>
    <t>Organization Expenses per Contact</t>
  </si>
  <si>
    <t>Master--Actual</t>
  </si>
  <si>
    <t>Master--Plan</t>
  </si>
  <si>
    <t>Groups</t>
  </si>
  <si>
    <t>Basics</t>
  </si>
  <si>
    <t>Misc.</t>
  </si>
  <si>
    <t>1.00 hours</t>
  </si>
  <si>
    <t>Units (1.00=1 hour)</t>
  </si>
  <si>
    <t>Miscellaneous</t>
  </si>
  <si>
    <t>Revenue--Net Collections</t>
  </si>
  <si>
    <t>Calculated Cells</t>
  </si>
  <si>
    <t>Input Cells</t>
  </si>
  <si>
    <t>Initial</t>
  </si>
  <si>
    <t>Assumptions</t>
  </si>
  <si>
    <t>Adjustments</t>
  </si>
  <si>
    <t>Revised</t>
  </si>
  <si>
    <t>ABC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</si>
</sst>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quotePrefix="1"/>
    <xf numFmtId="0" fontId="1" fillId="0" borderId="0" xfId="0" applyFont="1"/>
    <xf numFmtId="42" fontId="0" fillId="0" borderId="0" xfId="0" applyNumberFormat="1"/>
    <xf numFmtId="44" fontId="0" fillId="0" borderId="0" xfId="0" applyNumberFormat="1"/>
    <xf numFmtId="164" fontId="0" fillId="0" borderId="0" xfId="0" applyNumberFormat="1"/>
    <xf numFmtId="38" fontId="0" fillId="0" borderId="0" xfId="0" applyNumberFormat="1"/>
    <xf numFmtId="38" fontId="0" fillId="0" borderId="1" xfId="0" applyNumberFormat="1" applyBorder="1"/>
    <xf numFmtId="40" fontId="0" fillId="0" borderId="0" xfId="0" applyNumberFormat="1"/>
    <xf numFmtId="0" fontId="1" fillId="0" borderId="1" xfId="0" applyFont="1" applyFill="1" applyBorder="1" applyAlignment="1">
      <alignment horizontal="center"/>
    </xf>
    <xf numFmtId="38" fontId="0" fillId="0" borderId="0" xfId="0" applyNumberFormat="1" applyBorder="1"/>
    <xf numFmtId="0" fontId="0" fillId="2" borderId="0" xfId="0" applyFill="1"/>
    <xf numFmtId="38" fontId="0" fillId="2" borderId="0" xfId="0" applyNumberFormat="1" applyFill="1"/>
    <xf numFmtId="42" fontId="0" fillId="2" borderId="0" xfId="0" applyNumberFormat="1" applyFill="1"/>
    <xf numFmtId="0" fontId="0" fillId="0" borderId="0" xfId="0" applyBorder="1"/>
    <xf numFmtId="38" fontId="0" fillId="3" borderId="0" xfId="0" applyNumberFormat="1" applyFill="1"/>
    <xf numFmtId="38" fontId="0" fillId="4" borderId="0" xfId="0" applyNumberFormat="1" applyFill="1"/>
    <xf numFmtId="42" fontId="0" fillId="4" borderId="0" xfId="0" applyNumberFormat="1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0" xfId="0" applyNumberFormat="1" applyBorder="1"/>
    <xf numFmtId="40" fontId="0" fillId="0" borderId="0" xfId="0" applyNumberFormat="1" applyBorder="1"/>
    <xf numFmtId="38" fontId="0" fillId="2" borderId="0" xfId="0" applyNumberForma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2" fontId="0" fillId="0" borderId="6" xfId="0" applyNumberFormat="1" applyBorder="1"/>
    <xf numFmtId="44" fontId="0" fillId="0" borderId="7" xfId="0" applyNumberFormat="1" applyBorder="1"/>
    <xf numFmtId="38" fontId="0" fillId="0" borderId="6" xfId="0" applyNumberFormat="1" applyBorder="1"/>
    <xf numFmtId="40" fontId="0" fillId="0" borderId="7" xfId="0" applyNumberFormat="1" applyBorder="1"/>
    <xf numFmtId="38" fontId="0" fillId="2" borderId="6" xfId="0" applyNumberFormat="1" applyFill="1" applyBorder="1"/>
    <xf numFmtId="38" fontId="0" fillId="2" borderId="7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6" fontId="0" fillId="0" borderId="6" xfId="0" applyNumberFormat="1" applyBorder="1"/>
    <xf numFmtId="8" fontId="0" fillId="0" borderId="0" xfId="0" applyNumberFormat="1" applyBorder="1"/>
    <xf numFmtId="164" fontId="0" fillId="0" borderId="7" xfId="0" applyNumberFormat="1" applyBorder="1"/>
    <xf numFmtId="0" fontId="0" fillId="0" borderId="0" xfId="0" applyBorder="1" applyAlignment="1"/>
    <xf numFmtId="0" fontId="2" fillId="0" borderId="0" xfId="0" applyFont="1" applyBorder="1" applyAlignment="1"/>
    <xf numFmtId="42" fontId="0" fillId="0" borderId="0" xfId="0" applyNumberFormat="1" applyBorder="1"/>
    <xf numFmtId="38" fontId="0" fillId="0" borderId="0" xfId="0" applyNumberFormat="1" applyFill="1"/>
    <xf numFmtId="0" fontId="2" fillId="0" borderId="0" xfId="0" applyFont="1"/>
    <xf numFmtId="164" fontId="0" fillId="4" borderId="7" xfId="0" applyNumberFormat="1" applyFill="1" applyBorder="1"/>
    <xf numFmtId="42" fontId="0" fillId="4" borderId="6" xfId="0" applyNumberFormat="1" applyFill="1" applyBorder="1"/>
    <xf numFmtId="38" fontId="0" fillId="4" borderId="0" xfId="0" applyNumberFormat="1" applyFill="1" applyBorder="1"/>
    <xf numFmtId="38" fontId="0" fillId="0" borderId="0" xfId="0" applyNumberFormat="1" applyFill="1" applyBorder="1"/>
    <xf numFmtId="42" fontId="0" fillId="0" borderId="7" xfId="0" applyNumberFormat="1" applyBorder="1"/>
    <xf numFmtId="38" fontId="0" fillId="4" borderId="6" xfId="0" applyNumberFormat="1" applyFill="1" applyBorder="1"/>
    <xf numFmtId="38" fontId="0" fillId="0" borderId="7" xfId="0" applyNumberFormat="1" applyBorder="1"/>
    <xf numFmtId="40" fontId="0" fillId="2" borderId="7" xfId="0" applyNumberFormat="1" applyFill="1" applyBorder="1"/>
    <xf numFmtId="40" fontId="0" fillId="2" borderId="0" xfId="0" applyNumberFormat="1" applyFill="1"/>
    <xf numFmtId="40" fontId="0" fillId="2" borderId="0" xfId="0" applyNumberFormat="1" applyFill="1" applyBorder="1"/>
    <xf numFmtId="42" fontId="0" fillId="0" borderId="0" xfId="0" applyNumberFormat="1" applyFill="1"/>
    <xf numFmtId="38" fontId="0" fillId="0" borderId="6" xfId="0" applyNumberFormat="1" applyFill="1" applyBorder="1"/>
    <xf numFmtId="38" fontId="0" fillId="0" borderId="7" xfId="0" applyNumberFormat="1" applyFill="1" applyBorder="1"/>
    <xf numFmtId="0" fontId="0" fillId="0" borderId="0" xfId="0" applyFill="1"/>
    <xf numFmtId="164" fontId="0" fillId="2" borderId="7" xfId="0" applyNumberFormat="1" applyFill="1" applyBorder="1"/>
    <xf numFmtId="164" fontId="0" fillId="0" borderId="0" xfId="0" applyNumberFormat="1" applyBorder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164" fontId="1" fillId="4" borderId="7" xfId="0" applyNumberFormat="1" applyFont="1" applyFill="1" applyBorder="1"/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0" fontId="1" fillId="0" borderId="0" xfId="0" applyNumberFormat="1" applyFont="1"/>
    <xf numFmtId="38" fontId="1" fillId="0" borderId="2" xfId="0" applyNumberFormat="1" applyFont="1" applyBorder="1"/>
    <xf numFmtId="42" fontId="1" fillId="0" borderId="8" xfId="0" applyNumberFormat="1" applyFont="1" applyBorder="1"/>
    <xf numFmtId="44" fontId="1" fillId="0" borderId="2" xfId="0" applyNumberFormat="1" applyFont="1" applyBorder="1"/>
    <xf numFmtId="44" fontId="1" fillId="0" borderId="9" xfId="0" applyNumberFormat="1" applyFont="1" applyBorder="1"/>
    <xf numFmtId="42" fontId="1" fillId="0" borderId="2" xfId="0" applyNumberFormat="1" applyFont="1" applyBorder="1"/>
    <xf numFmtId="42" fontId="1" fillId="0" borderId="9" xfId="0" applyNumberFormat="1" applyFont="1" applyBorder="1"/>
    <xf numFmtId="0" fontId="1" fillId="0" borderId="2" xfId="0" applyFont="1" applyBorder="1"/>
    <xf numFmtId="164" fontId="1" fillId="0" borderId="9" xfId="0" applyNumberFormat="1" applyFont="1" applyBorder="1"/>
    <xf numFmtId="0" fontId="0" fillId="5" borderId="0" xfId="0" applyFill="1"/>
    <xf numFmtId="42" fontId="0" fillId="5" borderId="0" xfId="0" applyNumberFormat="1" applyFill="1"/>
    <xf numFmtId="164" fontId="0" fillId="5" borderId="0" xfId="0" applyNumberFormat="1" applyFill="1"/>
    <xf numFmtId="44" fontId="0" fillId="5" borderId="0" xfId="0" applyNumberFormat="1" applyFill="1"/>
    <xf numFmtId="40" fontId="0" fillId="5" borderId="1" xfId="0" applyNumberFormat="1" applyFill="1" applyBorder="1"/>
    <xf numFmtId="42" fontId="0" fillId="5" borderId="0" xfId="0" applyNumberFormat="1" applyFont="1" applyFill="1"/>
    <xf numFmtId="38" fontId="0" fillId="5" borderId="0" xfId="0" applyNumberFormat="1" applyFill="1"/>
    <xf numFmtId="42" fontId="0" fillId="5" borderId="2" xfId="0" applyNumberFormat="1" applyFont="1" applyFill="1" applyBorder="1"/>
    <xf numFmtId="38" fontId="0" fillId="5" borderId="1" xfId="0" applyNumberFormat="1" applyFill="1" applyBorder="1"/>
    <xf numFmtId="0" fontId="0" fillId="4" borderId="0" xfId="0" applyFill="1"/>
    <xf numFmtId="42" fontId="0" fillId="5" borderId="2" xfId="0" applyNumberFormat="1" applyFill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tabSelected="1" zoomScale="125" zoomScaleNormal="125" workbookViewId="0">
      <selection activeCell="A14" sqref="A14"/>
    </sheetView>
  </sheetViews>
  <sheetFormatPr defaultRowHeight="14.25" x14ac:dyDescent="0.2"/>
  <cols>
    <col min="2" max="2" width="18.125" customWidth="1"/>
    <col min="10" max="10" width="9.625" bestFit="1" customWidth="1"/>
  </cols>
  <sheetData>
    <row r="1" spans="2:15" x14ac:dyDescent="0.2">
      <c r="B1" s="82"/>
      <c r="C1" t="s">
        <v>77</v>
      </c>
    </row>
    <row r="3" spans="2:15" ht="18" x14ac:dyDescent="0.25">
      <c r="B3" s="45" t="s">
        <v>83</v>
      </c>
    </row>
    <row r="4" spans="2:15" ht="18" x14ac:dyDescent="0.25">
      <c r="B4" s="45" t="s">
        <v>68</v>
      </c>
    </row>
    <row r="5" spans="2:15" ht="15" x14ac:dyDescent="0.25">
      <c r="C5" s="1" t="s">
        <v>0</v>
      </c>
      <c r="D5" s="1" t="s">
        <v>1</v>
      </c>
      <c r="E5" s="1" t="s">
        <v>2</v>
      </c>
      <c r="F5" s="1" t="s">
        <v>3</v>
      </c>
      <c r="G5" s="1" t="s">
        <v>70</v>
      </c>
      <c r="H5" s="1" t="s">
        <v>71</v>
      </c>
      <c r="I5" s="1" t="s">
        <v>72</v>
      </c>
      <c r="J5" s="11" t="s">
        <v>18</v>
      </c>
    </row>
    <row r="7" spans="2:15" ht="15" x14ac:dyDescent="0.25">
      <c r="B7" s="4" t="s">
        <v>63</v>
      </c>
      <c r="C7" s="56">
        <v>22000</v>
      </c>
      <c r="D7" s="56">
        <v>26000</v>
      </c>
      <c r="E7" s="56">
        <v>30000</v>
      </c>
      <c r="F7" s="56">
        <v>34000</v>
      </c>
      <c r="G7" s="56">
        <v>34000</v>
      </c>
      <c r="H7" s="56">
        <v>34000</v>
      </c>
      <c r="I7" s="56">
        <v>34000</v>
      </c>
      <c r="J7" s="56">
        <f>SUM(C7:I7)</f>
        <v>214000</v>
      </c>
      <c r="K7" s="59"/>
    </row>
    <row r="8" spans="2:15" x14ac:dyDescent="0.2">
      <c r="C8" s="90">
        <f>+C7-C9</f>
        <v>2000</v>
      </c>
      <c r="D8" s="90">
        <f t="shared" ref="D8:I8" si="0">+D7-D9</f>
        <v>2000</v>
      </c>
      <c r="E8" s="90">
        <f t="shared" si="0"/>
        <v>2000</v>
      </c>
      <c r="F8" s="90">
        <f t="shared" si="0"/>
        <v>2000</v>
      </c>
      <c r="G8" s="90">
        <f t="shared" si="0"/>
        <v>2000</v>
      </c>
      <c r="H8" s="90">
        <f t="shared" si="0"/>
        <v>2000</v>
      </c>
      <c r="I8" s="90">
        <f t="shared" si="0"/>
        <v>2000</v>
      </c>
      <c r="J8" s="90">
        <f>SUM(C8:I8)</f>
        <v>14000</v>
      </c>
    </row>
    <row r="9" spans="2:15" ht="15" x14ac:dyDescent="0.25">
      <c r="B9" s="4" t="s">
        <v>60</v>
      </c>
      <c r="C9" s="56">
        <v>20000</v>
      </c>
      <c r="D9" s="56">
        <v>24000</v>
      </c>
      <c r="E9" s="56">
        <v>28000</v>
      </c>
      <c r="F9" s="56">
        <v>32000</v>
      </c>
      <c r="G9" s="56">
        <v>32000</v>
      </c>
      <c r="H9" s="56">
        <v>32000</v>
      </c>
      <c r="I9" s="56">
        <v>32000</v>
      </c>
      <c r="J9" s="56">
        <f>SUM(C9:I9)</f>
        <v>200000</v>
      </c>
    </row>
    <row r="10" spans="2:15" ht="15" x14ac:dyDescent="0.25">
      <c r="B10" s="4"/>
      <c r="C10" s="84">
        <f>+C9/C7</f>
        <v>0.90909090909090906</v>
      </c>
      <c r="D10" s="84">
        <f t="shared" ref="D10:J10" si="1">+D9/D7</f>
        <v>0.92307692307692313</v>
      </c>
      <c r="E10" s="84">
        <f t="shared" si="1"/>
        <v>0.93333333333333335</v>
      </c>
      <c r="F10" s="84">
        <f t="shared" si="1"/>
        <v>0.94117647058823528</v>
      </c>
      <c r="G10" s="84">
        <f t="shared" si="1"/>
        <v>0.94117647058823528</v>
      </c>
      <c r="H10" s="84">
        <f t="shared" si="1"/>
        <v>0.94117647058823528</v>
      </c>
      <c r="I10" s="84">
        <f t="shared" si="1"/>
        <v>0.94117647058823528</v>
      </c>
      <c r="J10" s="84">
        <f t="shared" si="1"/>
        <v>0.93457943925233644</v>
      </c>
    </row>
    <row r="12" spans="2:15" ht="15" x14ac:dyDescent="0.25">
      <c r="B12" s="4" t="s">
        <v>5</v>
      </c>
    </row>
    <row r="13" spans="2:15" x14ac:dyDescent="0.2">
      <c r="B13" t="s">
        <v>6</v>
      </c>
      <c r="C13" s="8">
        <v>10000</v>
      </c>
      <c r="D13" s="8">
        <v>12000</v>
      </c>
      <c r="E13" s="8">
        <v>14000</v>
      </c>
      <c r="F13" s="8">
        <v>16000</v>
      </c>
      <c r="G13" s="8">
        <v>16000</v>
      </c>
      <c r="H13" s="8">
        <v>16000</v>
      </c>
      <c r="I13" s="8">
        <v>16000</v>
      </c>
      <c r="J13" s="8">
        <f t="shared" ref="J13:J20" si="2">SUM(C13:I13)</f>
        <v>100000</v>
      </c>
    </row>
    <row r="14" spans="2:15" x14ac:dyDescent="0.2">
      <c r="B14" t="s">
        <v>7</v>
      </c>
      <c r="C14" s="8">
        <v>300</v>
      </c>
      <c r="D14" s="8">
        <v>400</v>
      </c>
      <c r="E14" s="8">
        <v>500</v>
      </c>
      <c r="F14" s="8">
        <v>600</v>
      </c>
      <c r="G14" s="8">
        <v>600</v>
      </c>
      <c r="H14" s="8">
        <v>600</v>
      </c>
      <c r="I14" s="8">
        <v>600</v>
      </c>
      <c r="J14" s="8">
        <f t="shared" si="2"/>
        <v>3600</v>
      </c>
      <c r="O14" s="59"/>
    </row>
    <row r="15" spans="2:15" x14ac:dyDescent="0.2">
      <c r="B15" t="s">
        <v>8</v>
      </c>
      <c r="C15" s="12">
        <v>300</v>
      </c>
      <c r="D15" s="12">
        <v>400</v>
      </c>
      <c r="E15" s="12">
        <v>500</v>
      </c>
      <c r="F15" s="12">
        <v>600</v>
      </c>
      <c r="G15" s="12">
        <v>600</v>
      </c>
      <c r="H15" s="12">
        <v>600</v>
      </c>
      <c r="I15" s="12">
        <v>600</v>
      </c>
      <c r="J15" s="12">
        <f t="shared" si="2"/>
        <v>3600</v>
      </c>
    </row>
    <row r="16" spans="2:15" x14ac:dyDescent="0.2">
      <c r="B16" t="s">
        <v>9</v>
      </c>
      <c r="C16" s="12">
        <v>300</v>
      </c>
      <c r="D16" s="12">
        <v>400</v>
      </c>
      <c r="E16" s="12">
        <v>500</v>
      </c>
      <c r="F16" s="12">
        <v>600</v>
      </c>
      <c r="G16" s="12">
        <v>600</v>
      </c>
      <c r="H16" s="12">
        <v>600</v>
      </c>
      <c r="I16" s="12">
        <v>600</v>
      </c>
      <c r="J16" s="12">
        <f t="shared" si="2"/>
        <v>3600</v>
      </c>
    </row>
    <row r="17" spans="2:10" x14ac:dyDescent="0.2">
      <c r="B17" t="s">
        <v>10</v>
      </c>
      <c r="C17" s="12">
        <v>300</v>
      </c>
      <c r="D17" s="12">
        <v>400</v>
      </c>
      <c r="E17" s="12">
        <v>500</v>
      </c>
      <c r="F17" s="12">
        <v>600</v>
      </c>
      <c r="G17" s="12">
        <v>600</v>
      </c>
      <c r="H17" s="12">
        <v>600</v>
      </c>
      <c r="I17" s="12">
        <v>600</v>
      </c>
      <c r="J17" s="12">
        <f t="shared" si="2"/>
        <v>3600</v>
      </c>
    </row>
    <row r="18" spans="2:10" x14ac:dyDescent="0.2">
      <c r="B18" t="s">
        <v>11</v>
      </c>
      <c r="C18" s="12">
        <v>300</v>
      </c>
      <c r="D18" s="12">
        <v>400</v>
      </c>
      <c r="E18" s="12">
        <v>500</v>
      </c>
      <c r="F18" s="12">
        <v>600</v>
      </c>
      <c r="G18" s="12">
        <v>600</v>
      </c>
      <c r="H18" s="12">
        <v>600</v>
      </c>
      <c r="I18" s="12">
        <v>600</v>
      </c>
      <c r="J18" s="12">
        <f t="shared" si="2"/>
        <v>3600</v>
      </c>
    </row>
    <row r="19" spans="2:10" x14ac:dyDescent="0.2">
      <c r="B19" t="s">
        <v>12</v>
      </c>
      <c r="C19" s="9">
        <v>300</v>
      </c>
      <c r="D19" s="9">
        <v>400</v>
      </c>
      <c r="E19" s="9">
        <v>500</v>
      </c>
      <c r="F19" s="9">
        <v>600</v>
      </c>
      <c r="G19" s="9">
        <v>600</v>
      </c>
      <c r="H19" s="9">
        <v>600</v>
      </c>
      <c r="I19" s="9">
        <v>600</v>
      </c>
      <c r="J19" s="9">
        <f t="shared" si="2"/>
        <v>3600</v>
      </c>
    </row>
    <row r="20" spans="2:10" x14ac:dyDescent="0.2">
      <c r="C20" s="88">
        <f>SUM(C13:C19)</f>
        <v>11800</v>
      </c>
      <c r="D20" s="88">
        <f t="shared" ref="D20:F20" si="3">SUM(D13:D19)</f>
        <v>14400</v>
      </c>
      <c r="E20" s="88">
        <f t="shared" si="3"/>
        <v>17000</v>
      </c>
      <c r="F20" s="88">
        <f t="shared" si="3"/>
        <v>19600</v>
      </c>
      <c r="G20" s="88">
        <f t="shared" ref="G20:I20" si="4">SUM(G13:G19)</f>
        <v>19600</v>
      </c>
      <c r="H20" s="88">
        <f t="shared" si="4"/>
        <v>19600</v>
      </c>
      <c r="I20" s="88">
        <f t="shared" si="4"/>
        <v>19600</v>
      </c>
      <c r="J20" s="88">
        <f t="shared" si="2"/>
        <v>121600</v>
      </c>
    </row>
    <row r="22" spans="2:10" ht="15" x14ac:dyDescent="0.25">
      <c r="B22" s="4" t="s">
        <v>13</v>
      </c>
      <c r="C22" s="83">
        <f>+C9-C20</f>
        <v>8200</v>
      </c>
      <c r="D22" s="83">
        <f>+D9-D20</f>
        <v>9600</v>
      </c>
      <c r="E22" s="83">
        <f>+E9-E20</f>
        <v>11000</v>
      </c>
      <c r="F22" s="83">
        <f>+F9-F20</f>
        <v>12400</v>
      </c>
      <c r="G22" s="83">
        <f t="shared" ref="G22:I22" si="5">+G9-G20</f>
        <v>12400</v>
      </c>
      <c r="H22" s="83">
        <f t="shared" si="5"/>
        <v>12400</v>
      </c>
      <c r="I22" s="83">
        <f t="shared" si="5"/>
        <v>12400</v>
      </c>
      <c r="J22" s="83">
        <f>SUM(C22:I22)</f>
        <v>78400</v>
      </c>
    </row>
    <row r="23" spans="2:10" x14ac:dyDescent="0.2">
      <c r="C23" s="5"/>
      <c r="D23" s="5"/>
      <c r="E23" s="5"/>
      <c r="F23" s="5"/>
      <c r="G23" s="5"/>
      <c r="H23" s="5"/>
      <c r="I23" s="5"/>
      <c r="J23" s="5"/>
    </row>
    <row r="24" spans="2:10" x14ac:dyDescent="0.2">
      <c r="B24" s="3" t="s">
        <v>14</v>
      </c>
      <c r="C24" s="84">
        <f>+C22/C9</f>
        <v>0.41</v>
      </c>
      <c r="D24" s="84">
        <f>+D22/D9</f>
        <v>0.4</v>
      </c>
      <c r="E24" s="84">
        <f>+E22/E9</f>
        <v>0.39285714285714285</v>
      </c>
      <c r="F24" s="84">
        <f>+F22/F9</f>
        <v>0.38750000000000001</v>
      </c>
      <c r="G24" s="84">
        <f t="shared" ref="G24:I24" si="6">+G22/G9</f>
        <v>0.38750000000000001</v>
      </c>
      <c r="H24" s="84">
        <f t="shared" si="6"/>
        <v>0.38750000000000001</v>
      </c>
      <c r="I24" s="84">
        <f t="shared" si="6"/>
        <v>0.38750000000000001</v>
      </c>
      <c r="J24" s="84">
        <f>+J22/J9</f>
        <v>0.39200000000000002</v>
      </c>
    </row>
    <row r="25" spans="2:10" x14ac:dyDescent="0.2">
      <c r="B25" t="s">
        <v>15</v>
      </c>
      <c r="C25" s="84">
        <f>+C22/$J$22</f>
        <v>0.10459183673469388</v>
      </c>
      <c r="D25" s="84">
        <f t="shared" ref="D25:F25" si="7">+D22/$J$22</f>
        <v>0.12244897959183673</v>
      </c>
      <c r="E25" s="84">
        <f t="shared" si="7"/>
        <v>0.14030612244897958</v>
      </c>
      <c r="F25" s="84">
        <f t="shared" si="7"/>
        <v>0.15816326530612246</v>
      </c>
      <c r="G25" s="84">
        <f t="shared" ref="G25:I25" si="8">+G22/$J$22</f>
        <v>0.15816326530612246</v>
      </c>
      <c r="H25" s="84">
        <f t="shared" si="8"/>
        <v>0.15816326530612246</v>
      </c>
      <c r="I25" s="84">
        <f t="shared" si="8"/>
        <v>0.15816326530612246</v>
      </c>
      <c r="J25" s="84">
        <f>SUM(C25:I25)</f>
        <v>1</v>
      </c>
    </row>
    <row r="27" spans="2:10" ht="15" x14ac:dyDescent="0.25">
      <c r="B27" s="4" t="s">
        <v>39</v>
      </c>
      <c r="C27" s="8">
        <v>140</v>
      </c>
      <c r="D27" s="8">
        <v>170</v>
      </c>
      <c r="E27" s="8">
        <v>240</v>
      </c>
      <c r="F27" s="8">
        <v>290</v>
      </c>
      <c r="G27" s="8">
        <v>290</v>
      </c>
      <c r="H27" s="8">
        <v>290</v>
      </c>
      <c r="I27" s="8">
        <v>290</v>
      </c>
      <c r="J27" s="8">
        <f t="shared" ref="J27" si="9">SUM(C27:I27)</f>
        <v>1710</v>
      </c>
    </row>
    <row r="28" spans="2:10" x14ac:dyDescent="0.2">
      <c r="B28" t="s">
        <v>16</v>
      </c>
      <c r="C28" s="85">
        <f>+C9/C27</f>
        <v>142.85714285714286</v>
      </c>
      <c r="D28" s="85">
        <f>+D9/D27</f>
        <v>141.1764705882353</v>
      </c>
      <c r="E28" s="85">
        <f>+E9/E27</f>
        <v>116.66666666666667</v>
      </c>
      <c r="F28" s="85">
        <f>+F9/F27</f>
        <v>110.34482758620689</v>
      </c>
      <c r="G28" s="85">
        <f t="shared" ref="G28:I28" si="10">+G9/G27</f>
        <v>110.34482758620689</v>
      </c>
      <c r="H28" s="85">
        <f t="shared" si="10"/>
        <v>110.34482758620689</v>
      </c>
      <c r="I28" s="85">
        <f t="shared" si="10"/>
        <v>110.34482758620689</v>
      </c>
      <c r="J28" s="85">
        <f>+J9/J27</f>
        <v>116.95906432748538</v>
      </c>
    </row>
    <row r="29" spans="2:10" x14ac:dyDescent="0.2">
      <c r="B29" t="s">
        <v>17</v>
      </c>
      <c r="C29" s="86">
        <f>+C20/C27</f>
        <v>84.285714285714292</v>
      </c>
      <c r="D29" s="86">
        <f>+D20/D27</f>
        <v>84.705882352941174</v>
      </c>
      <c r="E29" s="86">
        <f>+E20/E27</f>
        <v>70.833333333333329</v>
      </c>
      <c r="F29" s="86">
        <f>+F20/F27</f>
        <v>67.58620689655173</v>
      </c>
      <c r="G29" s="86">
        <f t="shared" ref="G29:I29" si="11">+G20/G27</f>
        <v>67.58620689655173</v>
      </c>
      <c r="H29" s="86">
        <f t="shared" si="11"/>
        <v>67.58620689655173</v>
      </c>
      <c r="I29" s="86">
        <f t="shared" si="11"/>
        <v>67.58620689655173</v>
      </c>
      <c r="J29" s="86">
        <f>+J20/J27</f>
        <v>71.111111111111114</v>
      </c>
    </row>
    <row r="30" spans="2:10" x14ac:dyDescent="0.2">
      <c r="B30" t="s">
        <v>13</v>
      </c>
      <c r="C30" s="85">
        <f>+C22/C27</f>
        <v>58.571428571428569</v>
      </c>
      <c r="D30" s="85">
        <f>+D22/D27</f>
        <v>56.470588235294116</v>
      </c>
      <c r="E30" s="85">
        <f>+E22/E27</f>
        <v>45.833333333333336</v>
      </c>
      <c r="F30" s="85">
        <f>+F22/F27</f>
        <v>42.758620689655174</v>
      </c>
      <c r="G30" s="85">
        <f t="shared" ref="G30:I30" si="12">+G22/G27</f>
        <v>42.758620689655174</v>
      </c>
      <c r="H30" s="85">
        <f t="shared" si="12"/>
        <v>42.758620689655174</v>
      </c>
      <c r="I30" s="85">
        <f t="shared" si="12"/>
        <v>42.758620689655174</v>
      </c>
      <c r="J30" s="85">
        <f>+J22/J27</f>
        <v>45.847953216374272</v>
      </c>
    </row>
    <row r="31" spans="2:10" x14ac:dyDescent="0.2">
      <c r="C31" s="7"/>
      <c r="D31" s="7"/>
      <c r="E31" s="7"/>
      <c r="F31" s="7"/>
      <c r="G31" s="7"/>
      <c r="H31" s="7"/>
      <c r="I31" s="7"/>
      <c r="J31" s="7"/>
    </row>
    <row r="32" spans="2:10" ht="15" x14ac:dyDescent="0.25">
      <c r="B32" s="62" t="s">
        <v>74</v>
      </c>
      <c r="C32" s="44">
        <v>83</v>
      </c>
      <c r="D32" s="44">
        <v>160</v>
      </c>
      <c r="E32" s="44">
        <v>233</v>
      </c>
      <c r="F32" s="44">
        <v>285</v>
      </c>
      <c r="G32" s="44">
        <v>285</v>
      </c>
      <c r="H32" s="44">
        <v>285</v>
      </c>
      <c r="I32" s="44">
        <v>285</v>
      </c>
      <c r="J32" s="44">
        <f>SUM(C32:I32)</f>
        <v>1616</v>
      </c>
    </row>
    <row r="33" spans="2:10" x14ac:dyDescent="0.2">
      <c r="B33" t="s">
        <v>16</v>
      </c>
      <c r="C33" s="85">
        <f>+C9/C32</f>
        <v>240.96385542168676</v>
      </c>
      <c r="D33" s="85">
        <f>+D9/D32</f>
        <v>150</v>
      </c>
      <c r="E33" s="85">
        <f>+E9/E32</f>
        <v>120.17167381974249</v>
      </c>
      <c r="F33" s="85">
        <f>+F9/F32</f>
        <v>112.28070175438596</v>
      </c>
      <c r="G33" s="85">
        <f t="shared" ref="G33:I33" si="13">+G9/G32</f>
        <v>112.28070175438596</v>
      </c>
      <c r="H33" s="85">
        <f t="shared" si="13"/>
        <v>112.28070175438596</v>
      </c>
      <c r="I33" s="85">
        <f t="shared" si="13"/>
        <v>112.28070175438596</v>
      </c>
      <c r="J33" s="85">
        <f>+J9/J32</f>
        <v>123.76237623762377</v>
      </c>
    </row>
    <row r="34" spans="2:10" x14ac:dyDescent="0.2">
      <c r="B34" t="s">
        <v>17</v>
      </c>
      <c r="C34" s="86">
        <f>+C20/C32</f>
        <v>142.16867469879517</v>
      </c>
      <c r="D34" s="86">
        <f>+D20/D32</f>
        <v>90</v>
      </c>
      <c r="E34" s="86">
        <f t="shared" ref="E34:J34" si="14">+E20/E32</f>
        <v>72.961373390557938</v>
      </c>
      <c r="F34" s="86">
        <f t="shared" si="14"/>
        <v>68.771929824561397</v>
      </c>
      <c r="G34" s="86">
        <f t="shared" ref="G34:I34" si="15">+G20/G32</f>
        <v>68.771929824561397</v>
      </c>
      <c r="H34" s="86">
        <f t="shared" si="15"/>
        <v>68.771929824561397</v>
      </c>
      <c r="I34" s="86">
        <f t="shared" si="15"/>
        <v>68.771929824561397</v>
      </c>
      <c r="J34" s="86">
        <f t="shared" si="14"/>
        <v>75.247524752475243</v>
      </c>
    </row>
    <row r="35" spans="2:10" x14ac:dyDescent="0.2">
      <c r="B35" t="s">
        <v>13</v>
      </c>
      <c r="C35" s="85">
        <f>+C22/C32</f>
        <v>98.795180722891573</v>
      </c>
      <c r="D35" s="85">
        <f>+D22/D32</f>
        <v>60</v>
      </c>
      <c r="E35" s="85">
        <f t="shared" ref="E35:J35" si="16">+E22/E32</f>
        <v>47.210300429184549</v>
      </c>
      <c r="F35" s="85">
        <f t="shared" si="16"/>
        <v>43.508771929824562</v>
      </c>
      <c r="G35" s="85">
        <f t="shared" ref="G35:I35" si="17">+G22/G32</f>
        <v>43.508771929824562</v>
      </c>
      <c r="H35" s="85">
        <f t="shared" si="17"/>
        <v>43.508771929824562</v>
      </c>
      <c r="I35" s="85">
        <f t="shared" si="17"/>
        <v>43.508771929824562</v>
      </c>
      <c r="J35" s="85">
        <f t="shared" si="16"/>
        <v>48.514851485148512</v>
      </c>
    </row>
    <row r="37" spans="2:10" ht="15" x14ac:dyDescent="0.25">
      <c r="B37" s="4" t="s">
        <v>13</v>
      </c>
      <c r="J37" s="87">
        <f>+J22</f>
        <v>78400</v>
      </c>
    </row>
    <row r="39" spans="2:10" ht="15" x14ac:dyDescent="0.25">
      <c r="B39" s="4" t="s">
        <v>19</v>
      </c>
    </row>
    <row r="40" spans="2:10" x14ac:dyDescent="0.2">
      <c r="B40" t="s">
        <v>20</v>
      </c>
      <c r="F40" s="12">
        <v>10000</v>
      </c>
    </row>
    <row r="41" spans="2:10" x14ac:dyDescent="0.2">
      <c r="B41" t="s">
        <v>21</v>
      </c>
      <c r="F41" s="12">
        <v>2000</v>
      </c>
    </row>
    <row r="42" spans="2:10" x14ac:dyDescent="0.2">
      <c r="B42" t="s">
        <v>22</v>
      </c>
      <c r="F42" s="12">
        <v>1000</v>
      </c>
    </row>
    <row r="43" spans="2:10" x14ac:dyDescent="0.2">
      <c r="B43" t="s">
        <v>23</v>
      </c>
      <c r="F43" s="12">
        <v>1000</v>
      </c>
    </row>
    <row r="44" spans="2:10" x14ac:dyDescent="0.2">
      <c r="B44" t="s">
        <v>24</v>
      </c>
      <c r="F44" s="12">
        <v>1000</v>
      </c>
    </row>
    <row r="45" spans="2:10" x14ac:dyDescent="0.2">
      <c r="B45" t="s">
        <v>25</v>
      </c>
      <c r="F45" s="12">
        <v>1000</v>
      </c>
    </row>
    <row r="46" spans="2:10" x14ac:dyDescent="0.2">
      <c r="B46" t="s">
        <v>26</v>
      </c>
      <c r="F46" s="12">
        <v>4000</v>
      </c>
    </row>
    <row r="47" spans="2:10" x14ac:dyDescent="0.2">
      <c r="B47" t="s">
        <v>27</v>
      </c>
      <c r="F47" s="12">
        <v>4000</v>
      </c>
    </row>
    <row r="48" spans="2:10" x14ac:dyDescent="0.2">
      <c r="B48" t="s">
        <v>28</v>
      </c>
      <c r="F48" s="12">
        <v>2000</v>
      </c>
    </row>
    <row r="49" spans="2:10" x14ac:dyDescent="0.2">
      <c r="B49" t="s">
        <v>29</v>
      </c>
      <c r="F49" s="12">
        <v>2000</v>
      </c>
    </row>
    <row r="50" spans="2:10" x14ac:dyDescent="0.2">
      <c r="B50" t="s">
        <v>30</v>
      </c>
      <c r="F50" s="12">
        <v>4000</v>
      </c>
    </row>
    <row r="51" spans="2:10" x14ac:dyDescent="0.2">
      <c r="B51" t="s">
        <v>31</v>
      </c>
      <c r="F51" s="12">
        <v>3000</v>
      </c>
    </row>
    <row r="52" spans="2:10" x14ac:dyDescent="0.2">
      <c r="B52" t="s">
        <v>32</v>
      </c>
      <c r="F52" s="9">
        <v>2000</v>
      </c>
      <c r="G52" s="2"/>
      <c r="H52" s="2"/>
      <c r="I52" s="2"/>
      <c r="J52" s="2"/>
    </row>
    <row r="53" spans="2:10" x14ac:dyDescent="0.2">
      <c r="J53" s="88">
        <f>SUM(F40:F52)</f>
        <v>37000</v>
      </c>
    </row>
    <row r="54" spans="2:10" x14ac:dyDescent="0.2">
      <c r="B54" t="s">
        <v>67</v>
      </c>
      <c r="F54" s="85">
        <f>+J53/J27</f>
        <v>21.637426900584796</v>
      </c>
      <c r="J54" s="8"/>
    </row>
    <row r="55" spans="2:10" x14ac:dyDescent="0.2">
      <c r="B55" t="s">
        <v>38</v>
      </c>
      <c r="F55" s="85">
        <f>+J53/J32</f>
        <v>22.896039603960396</v>
      </c>
    </row>
    <row r="57" spans="2:10" ht="15.75" thickBot="1" x14ac:dyDescent="0.3">
      <c r="B57" s="4" t="s">
        <v>33</v>
      </c>
      <c r="J57" s="89">
        <f>+J37-J53</f>
        <v>41400</v>
      </c>
    </row>
    <row r="58" spans="2:10" ht="15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125" zoomScaleNormal="125" workbookViewId="0">
      <selection activeCell="C6" sqref="C6"/>
    </sheetView>
  </sheetViews>
  <sheetFormatPr defaultRowHeight="14.25" x14ac:dyDescent="0.2"/>
  <cols>
    <col min="1" max="1" width="9.125" bestFit="1" customWidth="1"/>
    <col min="3" max="3" width="8" customWidth="1"/>
    <col min="4" max="4" width="9.5" bestFit="1" customWidth="1"/>
    <col min="5" max="6" width="8.375" bestFit="1" customWidth="1"/>
    <col min="7" max="7" width="6" customWidth="1"/>
    <col min="8" max="8" width="10.625" customWidth="1"/>
    <col min="9" max="9" width="8.625" bestFit="1" customWidth="1"/>
    <col min="10" max="10" width="9.125" bestFit="1" customWidth="1"/>
    <col min="11" max="11" width="10" customWidth="1"/>
    <col min="12" max="12" width="9" bestFit="1" customWidth="1"/>
    <col min="13" max="13" width="8.625" bestFit="1" customWidth="1"/>
    <col min="14" max="14" width="6.5" bestFit="1" customWidth="1"/>
    <col min="15" max="15" width="8.375" bestFit="1" customWidth="1"/>
    <col min="16" max="16" width="5.875" customWidth="1"/>
    <col min="17" max="17" width="10.5" customWidth="1"/>
    <col min="18" max="18" width="8.625" bestFit="1" customWidth="1"/>
    <col min="19" max="19" width="11.25" customWidth="1"/>
  </cols>
  <sheetData>
    <row r="1" spans="1:23" x14ac:dyDescent="0.2">
      <c r="B1" s="91"/>
      <c r="C1" t="s">
        <v>78</v>
      </c>
    </row>
    <row r="3" spans="1:23" ht="18" x14ac:dyDescent="0.25">
      <c r="A3" s="45" t="s">
        <v>83</v>
      </c>
    </row>
    <row r="4" spans="1:23" ht="18" x14ac:dyDescent="0.25">
      <c r="A4" s="42" t="s">
        <v>0</v>
      </c>
      <c r="B4" s="41"/>
      <c r="C4" s="41"/>
      <c r="D4" s="41"/>
      <c r="E4" s="41"/>
    </row>
    <row r="5" spans="1:23" ht="15" x14ac:dyDescent="0.25">
      <c r="N5" s="93" t="s">
        <v>59</v>
      </c>
      <c r="O5" s="93"/>
      <c r="P5" s="93"/>
      <c r="Q5" s="93"/>
      <c r="R5" s="93"/>
      <c r="S5" s="93"/>
    </row>
    <row r="6" spans="1:23" ht="15" x14ac:dyDescent="0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63"/>
      <c r="L6" s="63"/>
      <c r="M6" s="63"/>
      <c r="N6" s="64"/>
      <c r="O6" s="64"/>
      <c r="P6" s="64"/>
      <c r="Q6" s="64" t="s">
        <v>65</v>
      </c>
      <c r="R6" s="64"/>
      <c r="S6" s="64" t="s">
        <v>57</v>
      </c>
      <c r="T6" s="96" t="s">
        <v>64</v>
      </c>
      <c r="U6" s="96"/>
      <c r="V6" s="96"/>
      <c r="W6" s="96"/>
    </row>
    <row r="7" spans="1:23" ht="15" x14ac:dyDescent="0.25">
      <c r="A7" s="4"/>
      <c r="B7" s="4"/>
      <c r="C7" s="4"/>
      <c r="D7" s="65" t="s">
        <v>37</v>
      </c>
      <c r="E7" s="65" t="s">
        <v>61</v>
      </c>
      <c r="F7" s="65"/>
      <c r="G7" s="1"/>
      <c r="H7" s="94" t="s">
        <v>63</v>
      </c>
      <c r="I7" s="93"/>
      <c r="J7" s="95"/>
      <c r="K7" s="93" t="s">
        <v>55</v>
      </c>
      <c r="L7" s="93"/>
      <c r="M7" s="93"/>
      <c r="N7" s="66" t="s">
        <v>61</v>
      </c>
      <c r="O7" s="1" t="s">
        <v>39</v>
      </c>
      <c r="P7" s="1" t="s">
        <v>37</v>
      </c>
      <c r="Q7" s="1" t="s">
        <v>66</v>
      </c>
      <c r="R7" s="1" t="s">
        <v>42</v>
      </c>
      <c r="S7" s="67" t="s">
        <v>58</v>
      </c>
      <c r="T7" s="94" t="s">
        <v>53</v>
      </c>
      <c r="U7" s="93"/>
      <c r="V7" s="93"/>
      <c r="W7" s="95"/>
    </row>
    <row r="8" spans="1:23" ht="15" x14ac:dyDescent="0.25">
      <c r="A8" s="4" t="s">
        <v>34</v>
      </c>
      <c r="B8" s="4" t="s">
        <v>36</v>
      </c>
      <c r="C8" s="4"/>
      <c r="D8" s="1" t="s">
        <v>73</v>
      </c>
      <c r="E8" s="1" t="s">
        <v>62</v>
      </c>
      <c r="F8" s="11" t="s">
        <v>39</v>
      </c>
      <c r="G8" s="1" t="s">
        <v>37</v>
      </c>
      <c r="H8" s="66" t="s">
        <v>40</v>
      </c>
      <c r="I8" s="1" t="s">
        <v>41</v>
      </c>
      <c r="J8" s="67" t="s">
        <v>43</v>
      </c>
      <c r="K8" s="11" t="s">
        <v>40</v>
      </c>
      <c r="L8" s="1" t="s">
        <v>41</v>
      </c>
      <c r="M8" s="1" t="s">
        <v>43</v>
      </c>
      <c r="N8" s="68"/>
      <c r="O8" s="63"/>
      <c r="P8" s="63"/>
      <c r="Q8" s="63"/>
      <c r="R8" s="63"/>
      <c r="S8" s="69">
        <v>0.8</v>
      </c>
      <c r="T8" s="70" t="s">
        <v>18</v>
      </c>
      <c r="U8" s="71" t="s">
        <v>54</v>
      </c>
      <c r="V8" s="71" t="s">
        <v>42</v>
      </c>
      <c r="W8" s="72" t="s">
        <v>56</v>
      </c>
    </row>
    <row r="9" spans="1:23" ht="15" x14ac:dyDescent="0.25">
      <c r="A9" s="4">
        <v>90801</v>
      </c>
      <c r="B9" s="4" t="s">
        <v>35</v>
      </c>
      <c r="C9" s="4"/>
      <c r="D9" s="73">
        <v>1</v>
      </c>
      <c r="E9" s="5">
        <v>300</v>
      </c>
      <c r="F9" s="18">
        <v>10</v>
      </c>
      <c r="G9" s="8">
        <f>+D9*F9</f>
        <v>10</v>
      </c>
      <c r="H9" s="28">
        <f>+E9*F9</f>
        <v>3000</v>
      </c>
      <c r="I9" s="43"/>
      <c r="J9" s="29">
        <f>+H9/G9</f>
        <v>300</v>
      </c>
      <c r="K9" s="19">
        <v>2000</v>
      </c>
      <c r="L9" s="6">
        <f>+K9/F9</f>
        <v>200</v>
      </c>
      <c r="M9" s="6">
        <f>+K9/G9</f>
        <v>200</v>
      </c>
      <c r="N9" s="47">
        <v>300</v>
      </c>
      <c r="O9" s="48">
        <v>10</v>
      </c>
      <c r="P9" s="49">
        <f>+D9*O9</f>
        <v>10</v>
      </c>
      <c r="Q9" s="43">
        <f>+N9*O9</f>
        <v>3000</v>
      </c>
      <c r="R9" s="23">
        <f>+Q9/P9</f>
        <v>300</v>
      </c>
      <c r="S9" s="50">
        <f>+S8*Q9</f>
        <v>2400</v>
      </c>
      <c r="T9" s="38">
        <f>+K9-H9</f>
        <v>-1000</v>
      </c>
      <c r="U9" s="39">
        <f>+L9-E9</f>
        <v>-100</v>
      </c>
      <c r="V9" s="39">
        <f>+M9-J9</f>
        <v>-100</v>
      </c>
      <c r="W9" s="40">
        <f>+T9/H9</f>
        <v>-0.33333333333333331</v>
      </c>
    </row>
    <row r="10" spans="1:23" ht="15" x14ac:dyDescent="0.25">
      <c r="A10" s="4">
        <v>90862</v>
      </c>
      <c r="B10" s="4" t="s">
        <v>44</v>
      </c>
      <c r="C10" s="4"/>
      <c r="D10" s="73">
        <v>0.25</v>
      </c>
      <c r="E10" s="5">
        <v>90</v>
      </c>
      <c r="F10" s="18">
        <v>40</v>
      </c>
      <c r="G10" s="8">
        <f>+D10*F10</f>
        <v>10</v>
      </c>
      <c r="H10" s="30">
        <f>+E10*F10</f>
        <v>3600</v>
      </c>
      <c r="I10" s="12"/>
      <c r="J10" s="31">
        <f>+H10/G10</f>
        <v>360</v>
      </c>
      <c r="K10" s="18">
        <v>3500</v>
      </c>
      <c r="L10" s="10">
        <f>+K10/F10</f>
        <v>87.5</v>
      </c>
      <c r="M10" s="10">
        <f>+K10/G10</f>
        <v>350</v>
      </c>
      <c r="N10" s="51">
        <v>90</v>
      </c>
      <c r="O10" s="48">
        <v>40</v>
      </c>
      <c r="P10" s="49">
        <f>+D10*O10</f>
        <v>10</v>
      </c>
      <c r="Q10" s="12">
        <f>+N10*O10</f>
        <v>3600</v>
      </c>
      <c r="R10" s="24">
        <f>+Q10/P10</f>
        <v>360</v>
      </c>
      <c r="S10" s="52">
        <f>+S8*Q10</f>
        <v>2880</v>
      </c>
      <c r="T10" s="30">
        <f>+K10-H10</f>
        <v>-100</v>
      </c>
      <c r="U10" s="24">
        <f>+L10-E10</f>
        <v>-2.5</v>
      </c>
      <c r="V10" s="24">
        <f>+M10-J10</f>
        <v>-10</v>
      </c>
      <c r="W10" s="40">
        <f>+T10/H10</f>
        <v>-2.7777777777777776E-2</v>
      </c>
    </row>
    <row r="11" spans="1:23" ht="15" x14ac:dyDescent="0.25">
      <c r="A11" s="4">
        <v>90804</v>
      </c>
      <c r="B11" s="4" t="s">
        <v>45</v>
      </c>
      <c r="C11" s="4"/>
      <c r="D11" s="73">
        <v>0.5</v>
      </c>
      <c r="E11" s="15"/>
      <c r="F11" s="14"/>
      <c r="G11" s="14"/>
      <c r="H11" s="32"/>
      <c r="I11" s="25"/>
      <c r="J11" s="33"/>
      <c r="K11" s="14"/>
      <c r="L11" s="13"/>
      <c r="M11" s="13"/>
      <c r="N11" s="32"/>
      <c r="O11" s="25"/>
      <c r="P11" s="25"/>
      <c r="Q11" s="25"/>
      <c r="R11" s="25"/>
      <c r="S11" s="33"/>
      <c r="T11" s="32"/>
      <c r="U11" s="25"/>
      <c r="V11" s="25"/>
      <c r="W11" s="33"/>
    </row>
    <row r="12" spans="1:23" ht="15" x14ac:dyDescent="0.25">
      <c r="A12" s="4">
        <v>90805</v>
      </c>
      <c r="B12" s="4" t="s">
        <v>45</v>
      </c>
      <c r="C12" s="4"/>
      <c r="D12" s="73">
        <v>0.5</v>
      </c>
      <c r="E12" s="5">
        <v>150</v>
      </c>
      <c r="F12" s="18">
        <v>40</v>
      </c>
      <c r="G12" s="8">
        <f>+D12*F12</f>
        <v>20</v>
      </c>
      <c r="H12" s="30">
        <f>+E12*F12</f>
        <v>6000</v>
      </c>
      <c r="I12" s="12"/>
      <c r="J12" s="31">
        <f>+H12/G12</f>
        <v>300</v>
      </c>
      <c r="K12" s="18">
        <v>5500</v>
      </c>
      <c r="L12" s="10">
        <f>+K12/F12</f>
        <v>137.5</v>
      </c>
      <c r="M12" s="10">
        <f>+K12/G12</f>
        <v>275</v>
      </c>
      <c r="N12" s="51">
        <v>150</v>
      </c>
      <c r="O12" s="48">
        <v>40</v>
      </c>
      <c r="P12" s="49">
        <f>+D12*O12</f>
        <v>20</v>
      </c>
      <c r="Q12" s="12">
        <f>+N12*O12</f>
        <v>6000</v>
      </c>
      <c r="R12" s="24">
        <f>+Q12/P12</f>
        <v>300</v>
      </c>
      <c r="S12" s="52">
        <f>+S8*Q12</f>
        <v>4800</v>
      </c>
      <c r="T12" s="30">
        <f>+K12-H12</f>
        <v>-500</v>
      </c>
      <c r="U12" s="24">
        <f>+L12-E12</f>
        <v>-12.5</v>
      </c>
      <c r="V12" s="24">
        <f>+M12-J12</f>
        <v>-25</v>
      </c>
      <c r="W12" s="40">
        <f>+T12/H12</f>
        <v>-8.3333333333333329E-2</v>
      </c>
    </row>
    <row r="13" spans="1:23" ht="15" x14ac:dyDescent="0.25">
      <c r="A13" s="4"/>
      <c r="B13" s="4" t="s">
        <v>46</v>
      </c>
      <c r="C13" s="4"/>
      <c r="D13" s="73"/>
      <c r="E13" s="5"/>
      <c r="F13" s="8"/>
      <c r="G13" s="8"/>
      <c r="H13" s="30"/>
      <c r="I13" s="12"/>
      <c r="J13" s="31"/>
      <c r="K13" s="8"/>
      <c r="N13" s="30"/>
      <c r="O13" s="12"/>
      <c r="P13" s="12"/>
      <c r="Q13" s="12"/>
      <c r="R13" s="24"/>
      <c r="S13" s="52"/>
      <c r="T13" s="30"/>
      <c r="U13" s="24"/>
      <c r="V13" s="24"/>
      <c r="W13" s="35"/>
    </row>
    <row r="14" spans="1:23" ht="15" x14ac:dyDescent="0.25">
      <c r="A14" s="4">
        <v>90806</v>
      </c>
      <c r="B14" s="4" t="s">
        <v>45</v>
      </c>
      <c r="C14" s="4"/>
      <c r="D14" s="73">
        <v>0.75</v>
      </c>
      <c r="E14" s="15"/>
      <c r="F14" s="14"/>
      <c r="G14" s="14"/>
      <c r="H14" s="32"/>
      <c r="I14" s="25"/>
      <c r="J14" s="33"/>
      <c r="K14" s="14"/>
      <c r="L14" s="13"/>
      <c r="M14" s="13"/>
      <c r="N14" s="32"/>
      <c r="O14" s="25"/>
      <c r="P14" s="25"/>
      <c r="Q14" s="25"/>
      <c r="R14" s="25"/>
      <c r="S14" s="33"/>
      <c r="T14" s="32"/>
      <c r="U14" s="25"/>
      <c r="V14" s="25"/>
      <c r="W14" s="33"/>
    </row>
    <row r="15" spans="1:23" ht="15" x14ac:dyDescent="0.25">
      <c r="A15" s="4">
        <v>90807</v>
      </c>
      <c r="B15" s="4" t="s">
        <v>45</v>
      </c>
      <c r="C15" s="4"/>
      <c r="D15" s="73">
        <v>0.75</v>
      </c>
      <c r="E15" s="5">
        <v>200</v>
      </c>
      <c r="F15" s="18">
        <v>40</v>
      </c>
      <c r="G15" s="8">
        <f>+D15*F15</f>
        <v>30</v>
      </c>
      <c r="H15" s="30">
        <f>+E15*F15</f>
        <v>8000</v>
      </c>
      <c r="I15" s="12"/>
      <c r="J15" s="31">
        <f>+H15/G15</f>
        <v>266.66666666666669</v>
      </c>
      <c r="K15" s="18">
        <v>7000</v>
      </c>
      <c r="L15" s="10">
        <f>+K15/F15</f>
        <v>175</v>
      </c>
      <c r="M15" s="10">
        <f>+K15/G15</f>
        <v>233.33333333333334</v>
      </c>
      <c r="N15" s="51">
        <v>225</v>
      </c>
      <c r="O15" s="48">
        <v>40</v>
      </c>
      <c r="P15" s="49">
        <f>+D15*O15</f>
        <v>30</v>
      </c>
      <c r="Q15" s="12">
        <f>+N15*O15</f>
        <v>9000</v>
      </c>
      <c r="R15" s="24">
        <f>+Q15/P15</f>
        <v>300</v>
      </c>
      <c r="S15" s="52">
        <f>+S8*Q15</f>
        <v>7200</v>
      </c>
      <c r="T15" s="30">
        <f>+K15-H15</f>
        <v>-1000</v>
      </c>
      <c r="U15" s="24">
        <f>+L15-E15</f>
        <v>-25</v>
      </c>
      <c r="V15" s="24">
        <f>+M15-J15</f>
        <v>-33.333333333333343</v>
      </c>
      <c r="W15" s="40">
        <f>+T15/H15</f>
        <v>-0.125</v>
      </c>
    </row>
    <row r="16" spans="1:23" ht="15" x14ac:dyDescent="0.25">
      <c r="A16" s="4"/>
      <c r="B16" s="4" t="s">
        <v>46</v>
      </c>
      <c r="C16" s="4"/>
      <c r="D16" s="73"/>
      <c r="E16" s="5"/>
      <c r="F16" s="8"/>
      <c r="G16" s="8"/>
      <c r="H16" s="30"/>
      <c r="I16" s="12"/>
      <c r="J16" s="31"/>
      <c r="K16" s="8"/>
      <c r="N16" s="30"/>
      <c r="O16" s="12"/>
      <c r="P16" s="12"/>
      <c r="Q16" s="12"/>
      <c r="R16" s="24"/>
      <c r="S16" s="52"/>
      <c r="T16" s="30"/>
      <c r="U16" s="24"/>
      <c r="V16" s="24"/>
      <c r="W16" s="35"/>
    </row>
    <row r="17" spans="1:24" ht="15" x14ac:dyDescent="0.25">
      <c r="A17" s="4">
        <v>90808</v>
      </c>
      <c r="B17" s="4" t="s">
        <v>45</v>
      </c>
      <c r="C17" s="4"/>
      <c r="D17" s="73">
        <v>1.25</v>
      </c>
      <c r="E17" s="15"/>
      <c r="F17" s="14"/>
      <c r="G17" s="14"/>
      <c r="H17" s="32"/>
      <c r="I17" s="25"/>
      <c r="J17" s="33"/>
      <c r="K17" s="14"/>
      <c r="L17" s="13"/>
      <c r="M17" s="13"/>
      <c r="N17" s="32"/>
      <c r="O17" s="25"/>
      <c r="P17" s="25"/>
      <c r="Q17" s="25"/>
      <c r="R17" s="25"/>
      <c r="S17" s="33"/>
      <c r="T17" s="32"/>
      <c r="U17" s="25"/>
      <c r="V17" s="25"/>
      <c r="W17" s="33"/>
    </row>
    <row r="18" spans="1:24" ht="15" x14ac:dyDescent="0.25">
      <c r="A18" s="4">
        <v>90809</v>
      </c>
      <c r="B18" s="4" t="s">
        <v>45</v>
      </c>
      <c r="C18" s="4"/>
      <c r="D18" s="73">
        <v>1.25</v>
      </c>
      <c r="E18" s="5">
        <v>250</v>
      </c>
      <c r="F18" s="18">
        <v>10</v>
      </c>
      <c r="G18" s="8">
        <f>+D18*F18</f>
        <v>12.5</v>
      </c>
      <c r="H18" s="30">
        <f>+E18*F18</f>
        <v>2500</v>
      </c>
      <c r="I18" s="12"/>
      <c r="J18" s="31">
        <f>+H18/G18</f>
        <v>200</v>
      </c>
      <c r="K18" s="18">
        <v>2000</v>
      </c>
      <c r="L18" s="10">
        <f>+K18/F18</f>
        <v>200</v>
      </c>
      <c r="M18" s="10">
        <f>+K18/G18</f>
        <v>160</v>
      </c>
      <c r="N18" s="51">
        <v>375</v>
      </c>
      <c r="O18" s="48">
        <v>10</v>
      </c>
      <c r="P18" s="49">
        <f>+D18*O18</f>
        <v>12.5</v>
      </c>
      <c r="Q18" s="12">
        <f>+N18*O18</f>
        <v>3750</v>
      </c>
      <c r="R18" s="24">
        <f>+Q18/P18</f>
        <v>300</v>
      </c>
      <c r="S18" s="52">
        <f>+S8*Q18</f>
        <v>3000</v>
      </c>
      <c r="T18" s="30">
        <f>+K18-H18</f>
        <v>-500</v>
      </c>
      <c r="U18" s="24">
        <f>+L18-E18</f>
        <v>-50</v>
      </c>
      <c r="V18" s="24">
        <f>+M18-J18</f>
        <v>-40</v>
      </c>
      <c r="W18" s="40">
        <f>+T18/H18</f>
        <v>-0.2</v>
      </c>
    </row>
    <row r="19" spans="1:24" ht="15" x14ac:dyDescent="0.25">
      <c r="A19" s="4"/>
      <c r="B19" s="4" t="s">
        <v>46</v>
      </c>
      <c r="C19" s="4"/>
      <c r="D19" s="73"/>
      <c r="F19" s="8"/>
      <c r="G19" s="8"/>
      <c r="H19" s="34"/>
      <c r="I19" s="16"/>
      <c r="J19" s="35"/>
      <c r="K19" s="8"/>
      <c r="N19" s="34"/>
      <c r="O19" s="12"/>
      <c r="P19" s="12"/>
      <c r="Q19" s="12"/>
      <c r="R19" s="12"/>
      <c r="S19" s="52"/>
      <c r="T19" s="34"/>
      <c r="U19" s="16"/>
      <c r="V19" s="16"/>
      <c r="W19" s="35"/>
    </row>
    <row r="20" spans="1:24" ht="15" x14ac:dyDescent="0.25">
      <c r="A20" s="4">
        <v>90853</v>
      </c>
      <c r="B20" s="4" t="s">
        <v>47</v>
      </c>
      <c r="C20" s="4"/>
      <c r="D20" s="73">
        <v>1</v>
      </c>
      <c r="E20" s="14"/>
      <c r="F20" s="14"/>
      <c r="G20" s="14"/>
      <c r="H20" s="32"/>
      <c r="I20" s="25"/>
      <c r="J20" s="33"/>
      <c r="K20" s="14"/>
      <c r="L20" s="13"/>
      <c r="M20" s="13"/>
      <c r="N20" s="32"/>
      <c r="O20" s="25"/>
      <c r="P20" s="25"/>
      <c r="Q20" s="25"/>
      <c r="R20" s="25"/>
      <c r="S20" s="33"/>
      <c r="T20" s="32"/>
      <c r="U20" s="25"/>
      <c r="V20" s="25"/>
      <c r="W20" s="33"/>
    </row>
    <row r="21" spans="1:24" ht="15" x14ac:dyDescent="0.25">
      <c r="A21" s="4">
        <v>90853</v>
      </c>
      <c r="B21" s="4" t="s">
        <v>47</v>
      </c>
      <c r="C21" s="4"/>
      <c r="D21" s="73">
        <v>1.5</v>
      </c>
      <c r="E21" s="14"/>
      <c r="F21" s="14"/>
      <c r="G21" s="14"/>
      <c r="H21" s="32"/>
      <c r="I21" s="25"/>
      <c r="J21" s="33"/>
      <c r="K21" s="14"/>
      <c r="L21" s="13"/>
      <c r="M21" s="13"/>
      <c r="N21" s="32"/>
      <c r="O21" s="25"/>
      <c r="P21" s="25"/>
      <c r="Q21" s="25"/>
      <c r="R21" s="25"/>
      <c r="S21" s="33"/>
      <c r="T21" s="32"/>
      <c r="U21" s="25"/>
      <c r="V21" s="25"/>
      <c r="W21" s="33"/>
    </row>
    <row r="22" spans="1:24" ht="15" x14ac:dyDescent="0.25">
      <c r="A22" s="4">
        <v>90847</v>
      </c>
      <c r="B22" s="4" t="s">
        <v>48</v>
      </c>
      <c r="C22" s="4"/>
      <c r="D22" s="73">
        <v>1</v>
      </c>
      <c r="E22" s="14"/>
      <c r="F22" s="14"/>
      <c r="G22" s="14"/>
      <c r="H22" s="32"/>
      <c r="I22" s="25"/>
      <c r="J22" s="33"/>
      <c r="K22" s="14"/>
      <c r="L22" s="13"/>
      <c r="M22" s="13"/>
      <c r="N22" s="32"/>
      <c r="O22" s="25"/>
      <c r="P22" s="25"/>
      <c r="Q22" s="25"/>
      <c r="R22" s="25"/>
      <c r="S22" s="33"/>
      <c r="T22" s="32"/>
      <c r="U22" s="25"/>
      <c r="V22" s="25"/>
      <c r="W22" s="33"/>
    </row>
    <row r="23" spans="1:24" ht="15" x14ac:dyDescent="0.25">
      <c r="A23" s="4"/>
      <c r="B23" s="4" t="s">
        <v>49</v>
      </c>
      <c r="C23" s="4"/>
      <c r="D23" s="73"/>
      <c r="E23" s="14"/>
      <c r="F23" s="14"/>
      <c r="G23" s="14"/>
      <c r="H23" s="32"/>
      <c r="I23" s="25"/>
      <c r="J23" s="33"/>
      <c r="K23" s="14"/>
      <c r="L23" s="13"/>
      <c r="M23" s="13"/>
      <c r="N23" s="32"/>
      <c r="O23" s="25"/>
      <c r="P23" s="25"/>
      <c r="Q23" s="25"/>
      <c r="R23" s="25"/>
      <c r="S23" s="33"/>
      <c r="T23" s="32"/>
      <c r="U23" s="25"/>
      <c r="V23" s="25"/>
      <c r="W23" s="33"/>
    </row>
    <row r="24" spans="1:24" ht="15" x14ac:dyDescent="0.25">
      <c r="A24" s="4">
        <v>90846</v>
      </c>
      <c r="B24" s="4" t="s">
        <v>48</v>
      </c>
      <c r="C24" s="4"/>
      <c r="D24" s="73">
        <v>1</v>
      </c>
      <c r="E24" s="14"/>
      <c r="F24" s="14"/>
      <c r="G24" s="14"/>
      <c r="H24" s="32"/>
      <c r="I24" s="25"/>
      <c r="J24" s="33"/>
      <c r="K24" s="14"/>
      <c r="L24" s="13"/>
      <c r="M24" s="13"/>
      <c r="N24" s="32"/>
      <c r="O24" s="25"/>
      <c r="P24" s="25"/>
      <c r="Q24" s="25"/>
      <c r="R24" s="25"/>
      <c r="S24" s="33"/>
      <c r="T24" s="32"/>
      <c r="U24" s="25"/>
      <c r="V24" s="25"/>
      <c r="W24" s="33"/>
    </row>
    <row r="25" spans="1:24" ht="15" x14ac:dyDescent="0.25">
      <c r="A25" s="4"/>
      <c r="B25" s="4" t="s">
        <v>50</v>
      </c>
      <c r="C25" s="4"/>
      <c r="D25" s="73"/>
      <c r="E25" s="14"/>
      <c r="F25" s="14"/>
      <c r="G25" s="14"/>
      <c r="H25" s="32"/>
      <c r="I25" s="25"/>
      <c r="J25" s="33"/>
      <c r="K25" s="14"/>
      <c r="L25" s="13"/>
      <c r="M25" s="13"/>
      <c r="N25" s="32"/>
      <c r="O25" s="25"/>
      <c r="P25" s="25"/>
      <c r="Q25" s="25"/>
      <c r="R25" s="25"/>
      <c r="S25" s="33"/>
      <c r="T25" s="32"/>
      <c r="U25" s="25"/>
      <c r="V25" s="25"/>
      <c r="W25" s="33"/>
    </row>
    <row r="26" spans="1:24" ht="15" x14ac:dyDescent="0.25">
      <c r="A26" s="4">
        <v>99998</v>
      </c>
      <c r="B26" s="4" t="s">
        <v>51</v>
      </c>
      <c r="C26" s="4"/>
      <c r="D26" s="73">
        <v>1</v>
      </c>
      <c r="E26" s="14"/>
      <c r="F26" s="14"/>
      <c r="G26" s="14"/>
      <c r="H26" s="32"/>
      <c r="I26" s="25"/>
      <c r="J26" s="33"/>
      <c r="K26" s="14"/>
      <c r="L26" s="13"/>
      <c r="M26" s="13"/>
      <c r="N26" s="32"/>
      <c r="O26" s="25"/>
      <c r="P26" s="25"/>
      <c r="Q26" s="25"/>
      <c r="R26" s="25"/>
      <c r="S26" s="33"/>
      <c r="T26" s="32"/>
      <c r="U26" s="25"/>
      <c r="V26" s="25"/>
      <c r="W26" s="33"/>
    </row>
    <row r="27" spans="1:24" ht="15" x14ac:dyDescent="0.25">
      <c r="A27" s="4"/>
      <c r="B27" s="4" t="s">
        <v>52</v>
      </c>
      <c r="C27" s="4"/>
      <c r="D27" s="4"/>
      <c r="F27" s="8"/>
      <c r="G27" s="8"/>
      <c r="H27" s="34"/>
      <c r="I27" s="16"/>
      <c r="J27" s="35"/>
      <c r="K27" s="8"/>
      <c r="N27" s="34"/>
      <c r="O27" s="16"/>
      <c r="P27" s="16"/>
      <c r="Q27" s="16"/>
      <c r="R27" s="16"/>
      <c r="S27" s="35"/>
      <c r="T27" s="34"/>
      <c r="U27" s="16"/>
      <c r="V27" s="16"/>
      <c r="W27" s="35"/>
    </row>
    <row r="28" spans="1:24" ht="15" x14ac:dyDescent="0.25">
      <c r="A28" s="4"/>
      <c r="B28" s="4"/>
      <c r="C28" s="4"/>
      <c r="D28" s="4"/>
      <c r="F28" s="8"/>
      <c r="G28" s="8"/>
      <c r="H28" s="34"/>
      <c r="I28" s="16"/>
      <c r="J28" s="35"/>
      <c r="K28" s="8"/>
      <c r="N28" s="34"/>
      <c r="O28" s="16"/>
      <c r="P28" s="16"/>
      <c r="Q28" s="16"/>
      <c r="R28" s="16"/>
      <c r="S28" s="35"/>
      <c r="T28" s="34"/>
      <c r="U28" s="16"/>
      <c r="V28" s="16"/>
      <c r="W28" s="35"/>
    </row>
    <row r="29" spans="1:24" ht="15.75" thickBot="1" x14ac:dyDescent="0.3">
      <c r="A29" s="4" t="s">
        <v>18</v>
      </c>
      <c r="B29" s="4"/>
      <c r="C29" s="4"/>
      <c r="D29" s="4"/>
      <c r="E29" s="4"/>
      <c r="F29" s="74">
        <f>SUM(F9:F27)</f>
        <v>140</v>
      </c>
      <c r="G29" s="74">
        <f>SUM(G9:G27)</f>
        <v>82.5</v>
      </c>
      <c r="H29" s="75">
        <f>SUM(H9:H27)</f>
        <v>23100</v>
      </c>
      <c r="I29" s="76">
        <f>+H29/F29</f>
        <v>165</v>
      </c>
      <c r="J29" s="77">
        <f>+H29/G29</f>
        <v>280</v>
      </c>
      <c r="K29" s="78">
        <f>SUM(K9:K27)</f>
        <v>20000</v>
      </c>
      <c r="L29" s="76">
        <f>+K29/F29</f>
        <v>142.85714285714286</v>
      </c>
      <c r="M29" s="76">
        <f>+K29/G29</f>
        <v>242.42424242424244</v>
      </c>
      <c r="N29" s="75"/>
      <c r="O29" s="74">
        <f>SUM(O9:O28)</f>
        <v>140</v>
      </c>
      <c r="P29" s="74">
        <f>SUM(P9:P28)</f>
        <v>82.5</v>
      </c>
      <c r="Q29" s="78">
        <f>SUM(Q9:Q28)</f>
        <v>25350</v>
      </c>
      <c r="R29" s="77">
        <f>+Q29/P29</f>
        <v>307.27272727272725</v>
      </c>
      <c r="S29" s="79">
        <f>SUM(S9:S28)</f>
        <v>20280</v>
      </c>
      <c r="T29" s="75">
        <f>SUM(T9:T27)</f>
        <v>-3100</v>
      </c>
      <c r="U29" s="80"/>
      <c r="V29" s="80"/>
      <c r="W29" s="81">
        <f>+T29/H29</f>
        <v>-0.13419913419913421</v>
      </c>
      <c r="X29" s="4"/>
    </row>
    <row r="30" spans="1:24" ht="15.75" thickTop="1" x14ac:dyDescent="0.2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</sheetData>
  <mergeCells count="5">
    <mergeCell ref="K7:M7"/>
    <mergeCell ref="T7:W7"/>
    <mergeCell ref="H7:J7"/>
    <mergeCell ref="N5:S5"/>
    <mergeCell ref="T6:W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125" zoomScaleNormal="125" workbookViewId="0">
      <selection activeCell="A3" sqref="A3"/>
    </sheetView>
  </sheetViews>
  <sheetFormatPr defaultRowHeight="14.25" x14ac:dyDescent="0.2"/>
  <cols>
    <col min="1" max="1" width="9.125" bestFit="1" customWidth="1"/>
    <col min="3" max="3" width="8" customWidth="1"/>
    <col min="4" max="4" width="9.5" bestFit="1" customWidth="1"/>
    <col min="5" max="6" width="8.375" bestFit="1" customWidth="1"/>
    <col min="7" max="7" width="6" customWidth="1"/>
    <col min="8" max="8" width="10.625" customWidth="1"/>
    <col min="9" max="9" width="8.625" bestFit="1" customWidth="1"/>
    <col min="10" max="10" width="9.125" bestFit="1" customWidth="1"/>
    <col min="11" max="11" width="10" customWidth="1"/>
    <col min="12" max="12" width="9" bestFit="1" customWidth="1"/>
    <col min="13" max="13" width="8.625" bestFit="1" customWidth="1"/>
    <col min="14" max="14" width="6.5" bestFit="1" customWidth="1"/>
    <col min="15" max="15" width="8.375" bestFit="1" customWidth="1"/>
    <col min="16" max="16" width="5.875" customWidth="1"/>
    <col min="17" max="17" width="10.5" customWidth="1"/>
    <col min="18" max="18" width="8.625" bestFit="1" customWidth="1"/>
    <col min="19" max="19" width="11.25" customWidth="1"/>
  </cols>
  <sheetData>
    <row r="1" spans="1:24" x14ac:dyDescent="0.2">
      <c r="B1" s="91"/>
      <c r="C1" t="s">
        <v>78</v>
      </c>
    </row>
    <row r="3" spans="1:24" ht="18" x14ac:dyDescent="0.25">
      <c r="A3" s="45" t="s">
        <v>83</v>
      </c>
    </row>
    <row r="4" spans="1:24" ht="18" x14ac:dyDescent="0.25">
      <c r="A4" s="42" t="s">
        <v>1</v>
      </c>
      <c r="B4" s="41"/>
      <c r="C4" s="41"/>
      <c r="D4" s="41"/>
      <c r="E4" s="41"/>
    </row>
    <row r="5" spans="1:24" s="4" customFormat="1" ht="15" x14ac:dyDescent="0.25">
      <c r="N5" s="93" t="s">
        <v>59</v>
      </c>
      <c r="O5" s="93"/>
      <c r="P5" s="93"/>
      <c r="Q5" s="93"/>
      <c r="R5" s="93"/>
      <c r="S5" s="93"/>
    </row>
    <row r="6" spans="1:24" s="4" customFormat="1" ht="15" x14ac:dyDescent="0.25">
      <c r="A6" s="4" t="s">
        <v>4</v>
      </c>
      <c r="K6" s="63"/>
      <c r="L6" s="63"/>
      <c r="M6" s="63"/>
      <c r="N6" s="64"/>
      <c r="O6" s="64"/>
      <c r="P6" s="64"/>
      <c r="Q6" s="64" t="s">
        <v>65</v>
      </c>
      <c r="R6" s="64"/>
      <c r="S6" s="64" t="s">
        <v>57</v>
      </c>
      <c r="U6" s="96" t="s">
        <v>64</v>
      </c>
      <c r="V6" s="96"/>
      <c r="W6" s="96"/>
      <c r="X6" s="96"/>
    </row>
    <row r="7" spans="1:24" s="4" customFormat="1" ht="15" x14ac:dyDescent="0.25">
      <c r="D7" s="65" t="s">
        <v>37</v>
      </c>
      <c r="E7" s="65" t="s">
        <v>61</v>
      </c>
      <c r="F7" s="65"/>
      <c r="G7" s="1"/>
      <c r="H7" s="94" t="s">
        <v>63</v>
      </c>
      <c r="I7" s="93"/>
      <c r="J7" s="95"/>
      <c r="K7" s="93" t="s">
        <v>55</v>
      </c>
      <c r="L7" s="93"/>
      <c r="M7" s="93"/>
      <c r="N7" s="66" t="s">
        <v>61</v>
      </c>
      <c r="O7" s="1" t="s">
        <v>39</v>
      </c>
      <c r="P7" s="1" t="s">
        <v>37</v>
      </c>
      <c r="Q7" s="1" t="s">
        <v>66</v>
      </c>
      <c r="R7" s="1" t="s">
        <v>42</v>
      </c>
      <c r="S7" s="67" t="s">
        <v>58</v>
      </c>
      <c r="U7" s="94" t="s">
        <v>53</v>
      </c>
      <c r="V7" s="93"/>
      <c r="W7" s="93"/>
      <c r="X7" s="95"/>
    </row>
    <row r="8" spans="1:24" s="4" customFormat="1" ht="15" x14ac:dyDescent="0.25">
      <c r="A8" s="4" t="s">
        <v>34</v>
      </c>
      <c r="B8" s="4" t="s">
        <v>36</v>
      </c>
      <c r="D8" s="1" t="s">
        <v>73</v>
      </c>
      <c r="E8" s="1" t="s">
        <v>62</v>
      </c>
      <c r="F8" s="11" t="s">
        <v>39</v>
      </c>
      <c r="G8" s="1" t="s">
        <v>37</v>
      </c>
      <c r="H8" s="66" t="s">
        <v>40</v>
      </c>
      <c r="I8" s="1" t="s">
        <v>41</v>
      </c>
      <c r="J8" s="67" t="s">
        <v>43</v>
      </c>
      <c r="K8" s="11" t="s">
        <v>40</v>
      </c>
      <c r="L8" s="1" t="s">
        <v>41</v>
      </c>
      <c r="M8" s="1" t="s">
        <v>43</v>
      </c>
      <c r="N8" s="68"/>
      <c r="O8" s="63"/>
      <c r="P8" s="63"/>
      <c r="Q8" s="63"/>
      <c r="R8" s="63"/>
      <c r="S8" s="69">
        <v>0.8</v>
      </c>
      <c r="U8" s="70" t="s">
        <v>18</v>
      </c>
      <c r="V8" s="71" t="s">
        <v>54</v>
      </c>
      <c r="W8" s="71" t="s">
        <v>42</v>
      </c>
      <c r="X8" s="72" t="s">
        <v>56</v>
      </c>
    </row>
    <row r="9" spans="1:24" ht="15" x14ac:dyDescent="0.25">
      <c r="A9" s="4">
        <v>90801</v>
      </c>
      <c r="B9" s="4" t="s">
        <v>35</v>
      </c>
      <c r="C9" s="4"/>
      <c r="D9" s="73">
        <v>1</v>
      </c>
      <c r="E9" s="5">
        <v>250</v>
      </c>
      <c r="F9" s="18">
        <v>10</v>
      </c>
      <c r="G9" s="8">
        <f>+D9*F9</f>
        <v>10</v>
      </c>
      <c r="H9" s="28">
        <f>+E9*F9</f>
        <v>2500</v>
      </c>
      <c r="I9" s="43"/>
      <c r="J9" s="29">
        <f>+H9/G9</f>
        <v>250</v>
      </c>
      <c r="K9" s="19">
        <v>2000</v>
      </c>
      <c r="L9" s="6">
        <f>+K9/F9</f>
        <v>200</v>
      </c>
      <c r="M9" s="6">
        <f>+K9/G9</f>
        <v>200</v>
      </c>
      <c r="N9" s="47">
        <v>250</v>
      </c>
      <c r="O9" s="48">
        <v>10</v>
      </c>
      <c r="P9" s="49">
        <f>+D9*O9</f>
        <v>10</v>
      </c>
      <c r="Q9" s="43">
        <f>+N9*O9</f>
        <v>2500</v>
      </c>
      <c r="R9" s="23">
        <f>+Q9/P9</f>
        <v>250</v>
      </c>
      <c r="S9" s="50">
        <f>+S8*Q9</f>
        <v>2000</v>
      </c>
      <c r="U9" s="38">
        <f>+K9-H9</f>
        <v>-500</v>
      </c>
      <c r="V9" s="39">
        <f>+L9-E9</f>
        <v>-50</v>
      </c>
      <c r="W9" s="39">
        <f>+M9-J9</f>
        <v>-50</v>
      </c>
      <c r="X9" s="40">
        <f>+U9/H9</f>
        <v>-0.2</v>
      </c>
    </row>
    <row r="10" spans="1:24" ht="15" x14ac:dyDescent="0.25">
      <c r="A10" s="4">
        <v>90862</v>
      </c>
      <c r="B10" s="4" t="s">
        <v>44</v>
      </c>
      <c r="C10" s="4"/>
      <c r="D10" s="73">
        <v>0.25</v>
      </c>
      <c r="E10" s="15"/>
      <c r="F10" s="14"/>
      <c r="G10" s="14"/>
      <c r="H10" s="32"/>
      <c r="I10" s="25"/>
      <c r="J10" s="53"/>
      <c r="K10" s="14"/>
      <c r="L10" s="54"/>
      <c r="M10" s="54"/>
      <c r="N10" s="32"/>
      <c r="O10" s="25"/>
      <c r="P10" s="25"/>
      <c r="Q10" s="25"/>
      <c r="R10" s="55"/>
      <c r="S10" s="33"/>
      <c r="U10" s="32"/>
      <c r="V10" s="25"/>
      <c r="W10" s="25"/>
      <c r="X10" s="33"/>
    </row>
    <row r="11" spans="1:24" ht="15" x14ac:dyDescent="0.25">
      <c r="A11" s="4">
        <v>90804</v>
      </c>
      <c r="B11" s="4" t="s">
        <v>45</v>
      </c>
      <c r="C11" s="4"/>
      <c r="D11" s="73">
        <v>0.5</v>
      </c>
      <c r="E11" s="56">
        <v>100</v>
      </c>
      <c r="F11" s="18">
        <v>40</v>
      </c>
      <c r="G11" s="8">
        <f>+D11*F11</f>
        <v>20</v>
      </c>
      <c r="H11" s="30">
        <f>+E11*F11</f>
        <v>4000</v>
      </c>
      <c r="J11" s="31">
        <f>+H11/G11</f>
        <v>200</v>
      </c>
      <c r="K11" s="18">
        <v>3500</v>
      </c>
      <c r="L11" s="10">
        <f>+K11/F11</f>
        <v>87.5</v>
      </c>
      <c r="M11" s="10">
        <f>+K11/G11</f>
        <v>175</v>
      </c>
      <c r="N11" s="51">
        <v>100</v>
      </c>
      <c r="O11" s="48">
        <v>40</v>
      </c>
      <c r="P11" s="49">
        <f>+D11*O11</f>
        <v>20</v>
      </c>
      <c r="Q11" s="12">
        <f>+N11*O11</f>
        <v>4000</v>
      </c>
      <c r="R11" s="24">
        <f>+Q11/P11</f>
        <v>200</v>
      </c>
      <c r="S11" s="52">
        <f>+S8*Q11</f>
        <v>3200</v>
      </c>
      <c r="U11" s="30">
        <f>+K11-H11</f>
        <v>-500</v>
      </c>
      <c r="V11" s="24">
        <f>+L11-E11</f>
        <v>-12.5</v>
      </c>
      <c r="W11" s="24">
        <f>+M11-J11</f>
        <v>-25</v>
      </c>
      <c r="X11" s="40">
        <f>+U11/H11</f>
        <v>-0.125</v>
      </c>
    </row>
    <row r="12" spans="1:24" ht="15" x14ac:dyDescent="0.25">
      <c r="A12" s="4">
        <v>90805</v>
      </c>
      <c r="B12" s="4" t="s">
        <v>45</v>
      </c>
      <c r="C12" s="4"/>
      <c r="D12" s="73">
        <v>0.5</v>
      </c>
      <c r="E12" s="15"/>
      <c r="F12" s="14"/>
      <c r="G12" s="14"/>
      <c r="H12" s="32"/>
      <c r="I12" s="25"/>
      <c r="J12" s="53"/>
      <c r="K12" s="14"/>
      <c r="L12" s="54"/>
      <c r="M12" s="54"/>
      <c r="N12" s="32"/>
      <c r="O12" s="25"/>
      <c r="P12" s="25"/>
      <c r="Q12" s="25"/>
      <c r="R12" s="55"/>
      <c r="S12" s="33"/>
      <c r="U12" s="32"/>
      <c r="V12" s="55"/>
      <c r="W12" s="55"/>
      <c r="X12" s="60"/>
    </row>
    <row r="13" spans="1:24" ht="15" x14ac:dyDescent="0.25">
      <c r="A13" s="4"/>
      <c r="B13" s="4" t="s">
        <v>46</v>
      </c>
      <c r="C13" s="4"/>
      <c r="D13" s="73"/>
      <c r="E13" s="5"/>
      <c r="F13" s="8"/>
      <c r="G13" s="8"/>
      <c r="H13" s="30"/>
      <c r="I13" s="12"/>
      <c r="J13" s="31"/>
      <c r="K13" s="8"/>
      <c r="N13" s="30"/>
      <c r="O13" s="12"/>
      <c r="P13" s="12"/>
      <c r="Q13" s="12"/>
      <c r="R13" s="24"/>
      <c r="S13" s="52"/>
      <c r="U13" s="30"/>
      <c r="V13" s="24"/>
      <c r="W13" s="24"/>
      <c r="X13" s="35"/>
    </row>
    <row r="14" spans="1:24" ht="15" x14ac:dyDescent="0.25">
      <c r="A14" s="4">
        <v>90806</v>
      </c>
      <c r="B14" s="4" t="s">
        <v>45</v>
      </c>
      <c r="C14" s="4"/>
      <c r="D14" s="73">
        <v>0.75</v>
      </c>
      <c r="E14" s="5">
        <v>200</v>
      </c>
      <c r="F14" s="18">
        <v>20</v>
      </c>
      <c r="G14" s="8">
        <f>+D14*F14</f>
        <v>15</v>
      </c>
      <c r="H14" s="30">
        <f>+E14*F14</f>
        <v>4000</v>
      </c>
      <c r="I14" s="12"/>
      <c r="J14" s="31">
        <f>+H14/G14</f>
        <v>266.66666666666669</v>
      </c>
      <c r="K14" s="18">
        <v>3500</v>
      </c>
      <c r="L14" s="10">
        <f>+K14/F14</f>
        <v>175</v>
      </c>
      <c r="M14" s="10">
        <f>+K14/G14</f>
        <v>233.33333333333334</v>
      </c>
      <c r="N14" s="51">
        <v>200</v>
      </c>
      <c r="O14" s="48">
        <v>20</v>
      </c>
      <c r="P14" s="49">
        <f>+D14*O14</f>
        <v>15</v>
      </c>
      <c r="Q14" s="12">
        <f>+N14*O14</f>
        <v>4000</v>
      </c>
      <c r="R14" s="24">
        <f>+Q14/P14</f>
        <v>266.66666666666669</v>
      </c>
      <c r="S14" s="52">
        <f>+S8*Q14</f>
        <v>3200</v>
      </c>
      <c r="U14" s="30">
        <f>+K14-H14</f>
        <v>-500</v>
      </c>
      <c r="V14" s="24">
        <f>+L14-E14</f>
        <v>-25</v>
      </c>
      <c r="W14" s="24">
        <f>+M14-J14</f>
        <v>-33.333333333333343</v>
      </c>
      <c r="X14" s="40">
        <f>+U14/H14</f>
        <v>-0.125</v>
      </c>
    </row>
    <row r="15" spans="1:24" ht="15" x14ac:dyDescent="0.25">
      <c r="A15" s="4">
        <v>90807</v>
      </c>
      <c r="B15" s="4" t="s">
        <v>45</v>
      </c>
      <c r="C15" s="4"/>
      <c r="D15" s="73">
        <v>0.75</v>
      </c>
      <c r="E15" s="15"/>
      <c r="F15" s="14"/>
      <c r="G15" s="14"/>
      <c r="H15" s="32"/>
      <c r="I15" s="25"/>
      <c r="J15" s="53"/>
      <c r="K15" s="14"/>
      <c r="L15" s="54"/>
      <c r="M15" s="54"/>
      <c r="N15" s="32"/>
      <c r="O15" s="25"/>
      <c r="P15" s="25"/>
      <c r="Q15" s="25"/>
      <c r="R15" s="55"/>
      <c r="S15" s="33"/>
      <c r="U15" s="32"/>
      <c r="V15" s="55"/>
      <c r="W15" s="55"/>
      <c r="X15" s="60"/>
    </row>
    <row r="16" spans="1:24" ht="15" x14ac:dyDescent="0.25">
      <c r="A16" s="4"/>
      <c r="B16" s="4" t="s">
        <v>46</v>
      </c>
      <c r="C16" s="4"/>
      <c r="D16" s="73"/>
      <c r="E16" s="5"/>
      <c r="F16" s="8"/>
      <c r="G16" s="8"/>
      <c r="H16" s="30"/>
      <c r="I16" s="12"/>
      <c r="J16" s="31"/>
      <c r="K16" s="8"/>
      <c r="N16" s="30"/>
      <c r="O16" s="12"/>
      <c r="P16" s="12"/>
      <c r="Q16" s="12"/>
      <c r="R16" s="24"/>
      <c r="S16" s="52"/>
      <c r="U16" s="30"/>
      <c r="V16" s="24"/>
      <c r="W16" s="24"/>
      <c r="X16" s="35"/>
    </row>
    <row r="17" spans="1:24" ht="15" x14ac:dyDescent="0.25">
      <c r="A17" s="4">
        <v>90808</v>
      </c>
      <c r="B17" s="4" t="s">
        <v>45</v>
      </c>
      <c r="C17" s="4"/>
      <c r="D17" s="73">
        <v>1.25</v>
      </c>
      <c r="E17" s="5">
        <v>250</v>
      </c>
      <c r="F17" s="18">
        <v>20</v>
      </c>
      <c r="G17" s="8">
        <f>+D17*F17</f>
        <v>25</v>
      </c>
      <c r="H17" s="30">
        <f>+E17*F17</f>
        <v>5000</v>
      </c>
      <c r="I17" s="12"/>
      <c r="J17" s="31">
        <f>+H17/G17</f>
        <v>200</v>
      </c>
      <c r="K17" s="18">
        <v>3000</v>
      </c>
      <c r="L17" s="10">
        <f>+K17/F17</f>
        <v>150</v>
      </c>
      <c r="M17" s="10">
        <f>+K17/G17</f>
        <v>120</v>
      </c>
      <c r="N17" s="51">
        <v>250</v>
      </c>
      <c r="O17" s="48">
        <v>20</v>
      </c>
      <c r="P17" s="49">
        <f>+D17*O17</f>
        <v>25</v>
      </c>
      <c r="Q17" s="12">
        <f>+N17*O17</f>
        <v>5000</v>
      </c>
      <c r="R17" s="24">
        <f>+Q17/P17</f>
        <v>200</v>
      </c>
      <c r="S17" s="52">
        <f>+S8*Q17</f>
        <v>4000</v>
      </c>
      <c r="U17" s="30">
        <f>+K17-H17</f>
        <v>-2000</v>
      </c>
      <c r="V17" s="24">
        <f>+L17-E17</f>
        <v>-100</v>
      </c>
      <c r="W17" s="24">
        <f>+M17-J17</f>
        <v>-80</v>
      </c>
      <c r="X17" s="40">
        <f>+U17/H17</f>
        <v>-0.4</v>
      </c>
    </row>
    <row r="18" spans="1:24" ht="15" x14ac:dyDescent="0.25">
      <c r="A18" s="4">
        <v>90809</v>
      </c>
      <c r="B18" s="4" t="s">
        <v>45</v>
      </c>
      <c r="C18" s="4"/>
      <c r="D18" s="73">
        <v>1.25</v>
      </c>
      <c r="E18" s="15"/>
      <c r="F18" s="14"/>
      <c r="G18" s="14"/>
      <c r="H18" s="32"/>
      <c r="I18" s="25"/>
      <c r="J18" s="53"/>
      <c r="K18" s="14"/>
      <c r="L18" s="54"/>
      <c r="M18" s="54"/>
      <c r="N18" s="32"/>
      <c r="O18" s="25"/>
      <c r="P18" s="25"/>
      <c r="Q18" s="25"/>
      <c r="R18" s="55"/>
      <c r="S18" s="33"/>
      <c r="U18" s="32"/>
      <c r="V18" s="55"/>
      <c r="W18" s="55"/>
      <c r="X18" s="60"/>
    </row>
    <row r="19" spans="1:24" ht="15" x14ac:dyDescent="0.25">
      <c r="A19" s="4"/>
      <c r="B19" s="4" t="s">
        <v>46</v>
      </c>
      <c r="C19" s="4"/>
      <c r="D19" s="73"/>
      <c r="F19" s="8"/>
      <c r="G19" s="8"/>
      <c r="H19" s="34"/>
      <c r="I19" s="16"/>
      <c r="J19" s="35"/>
      <c r="K19" s="8"/>
      <c r="N19" s="34"/>
      <c r="O19" s="12"/>
      <c r="P19" s="12"/>
      <c r="Q19" s="12"/>
      <c r="R19" s="12"/>
      <c r="S19" s="52"/>
      <c r="U19" s="34"/>
      <c r="V19" s="16"/>
      <c r="W19" s="16"/>
      <c r="X19" s="35"/>
    </row>
    <row r="20" spans="1:24" ht="15" x14ac:dyDescent="0.25">
      <c r="A20" s="4">
        <v>90853</v>
      </c>
      <c r="B20" s="4" t="s">
        <v>47</v>
      </c>
      <c r="C20" s="4"/>
      <c r="D20" s="73">
        <v>1</v>
      </c>
      <c r="E20" s="5">
        <v>70</v>
      </c>
      <c r="F20" s="18">
        <v>20</v>
      </c>
      <c r="G20" s="8">
        <f t="shared" ref="G20:G22" si="0">+D20*F20</f>
        <v>20</v>
      </c>
      <c r="H20" s="30">
        <f t="shared" ref="H20:H22" si="1">+E20*F20</f>
        <v>1400</v>
      </c>
      <c r="I20" s="16"/>
      <c r="J20" s="31">
        <f t="shared" ref="J20:J22" si="2">+H20/G20</f>
        <v>70</v>
      </c>
      <c r="K20" s="18">
        <v>1000</v>
      </c>
      <c r="L20" s="10">
        <f t="shared" ref="L20:L22" si="3">+K20/F20</f>
        <v>50</v>
      </c>
      <c r="M20" s="10">
        <f t="shared" ref="M20:M22" si="4">+K20/G20</f>
        <v>50</v>
      </c>
      <c r="N20" s="51">
        <v>100</v>
      </c>
      <c r="O20" s="48">
        <v>20</v>
      </c>
      <c r="P20" s="49">
        <f t="shared" ref="P20:P22" si="5">+D20*O20</f>
        <v>20</v>
      </c>
      <c r="Q20" s="12">
        <f t="shared" ref="Q20:Q22" si="6">+N20*O20</f>
        <v>2000</v>
      </c>
      <c r="R20" s="24">
        <f t="shared" ref="R20:R22" si="7">+Q20/P20</f>
        <v>100</v>
      </c>
      <c r="S20" s="52">
        <f>+S8*Q20</f>
        <v>1600</v>
      </c>
      <c r="U20" s="30">
        <f t="shared" ref="U20:U22" si="8">+K20-H20</f>
        <v>-400</v>
      </c>
      <c r="V20" s="24">
        <f t="shared" ref="V20:V22" si="9">+L20-E20</f>
        <v>-20</v>
      </c>
      <c r="W20" s="24">
        <f t="shared" ref="W20:W22" si="10">+M20-J20</f>
        <v>-20</v>
      </c>
      <c r="X20" s="40">
        <f>+U20/H20</f>
        <v>-0.2857142857142857</v>
      </c>
    </row>
    <row r="21" spans="1:24" ht="15" x14ac:dyDescent="0.25">
      <c r="A21" s="4">
        <v>90853</v>
      </c>
      <c r="B21" s="4" t="s">
        <v>47</v>
      </c>
      <c r="C21" s="4"/>
      <c r="D21" s="73">
        <v>1.5</v>
      </c>
      <c r="E21" s="5">
        <v>120</v>
      </c>
      <c r="F21" s="18">
        <v>20</v>
      </c>
      <c r="G21" s="8">
        <f t="shared" si="0"/>
        <v>30</v>
      </c>
      <c r="H21" s="30">
        <f t="shared" si="1"/>
        <v>2400</v>
      </c>
      <c r="I21" s="16"/>
      <c r="J21" s="31">
        <f t="shared" si="2"/>
        <v>80</v>
      </c>
      <c r="K21" s="18">
        <v>2000</v>
      </c>
      <c r="L21" s="10">
        <f t="shared" si="3"/>
        <v>100</v>
      </c>
      <c r="M21" s="10">
        <f t="shared" si="4"/>
        <v>66.666666666666671</v>
      </c>
      <c r="N21" s="51">
        <v>150</v>
      </c>
      <c r="O21" s="48">
        <v>20</v>
      </c>
      <c r="P21" s="49">
        <f t="shared" si="5"/>
        <v>30</v>
      </c>
      <c r="Q21" s="12">
        <f t="shared" si="6"/>
        <v>3000</v>
      </c>
      <c r="R21" s="24">
        <f t="shared" si="7"/>
        <v>100</v>
      </c>
      <c r="S21" s="52">
        <f>+S8*Q21</f>
        <v>2400</v>
      </c>
      <c r="U21" s="30">
        <f t="shared" si="8"/>
        <v>-400</v>
      </c>
      <c r="V21" s="24">
        <f t="shared" si="9"/>
        <v>-20</v>
      </c>
      <c r="W21" s="24">
        <f t="shared" si="10"/>
        <v>-13.333333333333329</v>
      </c>
      <c r="X21" s="40">
        <f>+U21/H21</f>
        <v>-0.16666666666666666</v>
      </c>
    </row>
    <row r="22" spans="1:24" ht="15" x14ac:dyDescent="0.25">
      <c r="A22" s="4">
        <v>90847</v>
      </c>
      <c r="B22" s="4" t="s">
        <v>48</v>
      </c>
      <c r="C22" s="4"/>
      <c r="D22" s="73">
        <v>1</v>
      </c>
      <c r="E22" s="5">
        <v>250</v>
      </c>
      <c r="F22" s="18">
        <v>20</v>
      </c>
      <c r="G22" s="8">
        <f t="shared" si="0"/>
        <v>20</v>
      </c>
      <c r="H22" s="30">
        <f t="shared" si="1"/>
        <v>5000</v>
      </c>
      <c r="I22" s="16"/>
      <c r="J22" s="31">
        <f t="shared" si="2"/>
        <v>250</v>
      </c>
      <c r="K22" s="18">
        <v>4500</v>
      </c>
      <c r="L22" s="10">
        <f t="shared" si="3"/>
        <v>225</v>
      </c>
      <c r="M22" s="10">
        <f t="shared" si="4"/>
        <v>225</v>
      </c>
      <c r="N22" s="51">
        <v>250</v>
      </c>
      <c r="O22" s="48">
        <v>20</v>
      </c>
      <c r="P22" s="49">
        <f t="shared" si="5"/>
        <v>20</v>
      </c>
      <c r="Q22" s="12">
        <f t="shared" si="6"/>
        <v>5000</v>
      </c>
      <c r="R22" s="24">
        <f t="shared" si="7"/>
        <v>250</v>
      </c>
      <c r="S22" s="52">
        <f>+S8*Q22</f>
        <v>4000</v>
      </c>
      <c r="U22" s="30">
        <f t="shared" si="8"/>
        <v>-500</v>
      </c>
      <c r="V22" s="24">
        <f t="shared" si="9"/>
        <v>-25</v>
      </c>
      <c r="W22" s="24">
        <f t="shared" si="10"/>
        <v>-25</v>
      </c>
      <c r="X22" s="40">
        <f>+U22/H22</f>
        <v>-0.1</v>
      </c>
    </row>
    <row r="23" spans="1:24" ht="15" x14ac:dyDescent="0.25">
      <c r="A23" s="4"/>
      <c r="B23" s="4" t="s">
        <v>49</v>
      </c>
      <c r="C23" s="4"/>
      <c r="D23" s="73"/>
      <c r="E23" s="44"/>
      <c r="F23" s="44"/>
      <c r="G23" s="44"/>
      <c r="H23" s="57"/>
      <c r="I23" s="16"/>
      <c r="J23" s="58"/>
      <c r="K23" s="44"/>
      <c r="L23" s="59"/>
      <c r="M23" s="59"/>
      <c r="N23" s="57"/>
      <c r="O23" s="49"/>
      <c r="P23" s="49"/>
      <c r="Q23" s="49"/>
      <c r="R23" s="49"/>
      <c r="S23" s="58"/>
      <c r="T23" s="59"/>
      <c r="U23" s="57"/>
      <c r="V23" s="49"/>
      <c r="W23" s="49"/>
      <c r="X23" s="58"/>
    </row>
    <row r="24" spans="1:24" ht="15" x14ac:dyDescent="0.25">
      <c r="A24" s="4">
        <v>90846</v>
      </c>
      <c r="B24" s="4" t="s">
        <v>48</v>
      </c>
      <c r="C24" s="4"/>
      <c r="D24" s="73">
        <v>1</v>
      </c>
      <c r="E24" s="5">
        <v>250</v>
      </c>
      <c r="F24" s="18">
        <v>10</v>
      </c>
      <c r="G24" s="8">
        <f>+D24*F24</f>
        <v>10</v>
      </c>
      <c r="H24" s="30">
        <f>+E24*F24</f>
        <v>2500</v>
      </c>
      <c r="I24" s="16"/>
      <c r="J24" s="31">
        <f>+H24/G24</f>
        <v>250</v>
      </c>
      <c r="K24" s="18">
        <v>2000</v>
      </c>
      <c r="L24" s="10">
        <f>+K24/F24</f>
        <v>200</v>
      </c>
      <c r="M24" s="10">
        <f>+K24/G24</f>
        <v>200</v>
      </c>
      <c r="N24" s="51">
        <v>250</v>
      </c>
      <c r="O24" s="48">
        <v>10</v>
      </c>
      <c r="P24" s="49">
        <f>+D24*O24</f>
        <v>10</v>
      </c>
      <c r="Q24" s="12">
        <f>+N24*O24</f>
        <v>2500</v>
      </c>
      <c r="R24" s="24">
        <f>+Q24/P24</f>
        <v>250</v>
      </c>
      <c r="S24" s="52">
        <f>+S8*Q24</f>
        <v>2000</v>
      </c>
      <c r="U24" s="30">
        <f>+K24-H24</f>
        <v>-500</v>
      </c>
      <c r="V24" s="24">
        <f>+L24-E24</f>
        <v>-50</v>
      </c>
      <c r="W24" s="24">
        <f>+M24-J24</f>
        <v>-50</v>
      </c>
      <c r="X24" s="40">
        <f>+U24/H24</f>
        <v>-0.2</v>
      </c>
    </row>
    <row r="25" spans="1:24" ht="15" x14ac:dyDescent="0.25">
      <c r="A25" s="4"/>
      <c r="B25" s="4" t="s">
        <v>50</v>
      </c>
      <c r="C25" s="4"/>
      <c r="D25" s="73"/>
      <c r="E25" s="44"/>
      <c r="F25" s="44"/>
      <c r="G25" s="44"/>
      <c r="H25" s="57"/>
      <c r="I25" s="16"/>
      <c r="J25" s="58"/>
      <c r="K25" s="44"/>
      <c r="L25" s="59"/>
      <c r="M25" s="59"/>
      <c r="N25" s="57"/>
      <c r="O25" s="49"/>
      <c r="P25" s="49"/>
      <c r="Q25" s="49"/>
      <c r="R25" s="49"/>
      <c r="S25" s="58"/>
      <c r="T25" s="59"/>
      <c r="U25" s="57"/>
      <c r="V25" s="49"/>
      <c r="W25" s="49"/>
      <c r="X25" s="58"/>
    </row>
    <row r="26" spans="1:24" ht="15" x14ac:dyDescent="0.25">
      <c r="A26" s="4">
        <v>99998</v>
      </c>
      <c r="B26" s="4" t="s">
        <v>51</v>
      </c>
      <c r="C26" s="4"/>
      <c r="D26" s="73">
        <v>1</v>
      </c>
      <c r="E26" s="5">
        <v>350</v>
      </c>
      <c r="F26" s="18">
        <v>10</v>
      </c>
      <c r="G26" s="8">
        <f>+D26*F26</f>
        <v>10</v>
      </c>
      <c r="H26" s="30">
        <f>+E26*F26</f>
        <v>3500</v>
      </c>
      <c r="I26" s="16"/>
      <c r="J26" s="31">
        <f>+H26/G26</f>
        <v>350</v>
      </c>
      <c r="K26" s="18">
        <v>2500</v>
      </c>
      <c r="L26" s="10">
        <f>+K26/F26</f>
        <v>250</v>
      </c>
      <c r="M26" s="10">
        <f>+K26/G26</f>
        <v>250</v>
      </c>
      <c r="N26" s="51">
        <v>350</v>
      </c>
      <c r="O26" s="48">
        <v>10</v>
      </c>
      <c r="P26" s="49">
        <f>+D26*O26</f>
        <v>10</v>
      </c>
      <c r="Q26" s="12">
        <f>+N26*O26</f>
        <v>3500</v>
      </c>
      <c r="R26" s="24">
        <f>+Q26/P26</f>
        <v>350</v>
      </c>
      <c r="S26" s="52">
        <f>+S8*Q26</f>
        <v>2800</v>
      </c>
      <c r="U26" s="30">
        <f>+K26-H26</f>
        <v>-1000</v>
      </c>
      <c r="V26" s="24">
        <f>+L26-E26</f>
        <v>-100</v>
      </c>
      <c r="W26" s="24">
        <f>+M26-J26</f>
        <v>-100</v>
      </c>
      <c r="X26" s="40">
        <f>+U26/H26</f>
        <v>-0.2857142857142857</v>
      </c>
    </row>
    <row r="27" spans="1:24" ht="15" x14ac:dyDescent="0.25">
      <c r="A27" s="4"/>
      <c r="B27" s="4" t="s">
        <v>52</v>
      </c>
      <c r="C27" s="4"/>
      <c r="D27" s="4"/>
      <c r="F27" s="8"/>
      <c r="G27" s="8"/>
      <c r="H27" s="34"/>
      <c r="I27" s="16"/>
      <c r="J27" s="35"/>
      <c r="K27" s="8"/>
      <c r="N27" s="34"/>
      <c r="O27" s="16"/>
      <c r="P27" s="16"/>
      <c r="Q27" s="16"/>
      <c r="R27" s="16"/>
      <c r="S27" s="35"/>
      <c r="U27" s="34"/>
      <c r="V27" s="16"/>
      <c r="W27" s="16"/>
      <c r="X27" s="35"/>
    </row>
    <row r="28" spans="1:24" ht="15" x14ac:dyDescent="0.25">
      <c r="A28" s="4"/>
      <c r="B28" s="4"/>
      <c r="C28" s="4"/>
      <c r="D28" s="4"/>
      <c r="F28" s="8"/>
      <c r="G28" s="8"/>
      <c r="H28" s="34"/>
      <c r="I28" s="16"/>
      <c r="J28" s="35"/>
      <c r="K28" s="8"/>
      <c r="N28" s="34"/>
      <c r="O28" s="16"/>
      <c r="P28" s="16"/>
      <c r="Q28" s="16"/>
      <c r="R28" s="16"/>
      <c r="S28" s="35"/>
      <c r="U28" s="34"/>
      <c r="V28" s="16"/>
      <c r="W28" s="16"/>
      <c r="X28" s="35"/>
    </row>
    <row r="29" spans="1:24" s="4" customFormat="1" ht="15.75" thickBot="1" x14ac:dyDescent="0.3">
      <c r="A29" s="4" t="s">
        <v>18</v>
      </c>
      <c r="F29" s="74">
        <f>SUM(F9:F27)</f>
        <v>170</v>
      </c>
      <c r="G29" s="74">
        <f>SUM(G9:G27)</f>
        <v>160</v>
      </c>
      <c r="H29" s="75">
        <f>SUM(H9:H27)</f>
        <v>30300</v>
      </c>
      <c r="I29" s="76">
        <f>+H29/F29</f>
        <v>178.23529411764707</v>
      </c>
      <c r="J29" s="77">
        <f>+H29/G29</f>
        <v>189.375</v>
      </c>
      <c r="K29" s="78">
        <f>SUM(K9:K27)</f>
        <v>24000</v>
      </c>
      <c r="L29" s="76">
        <f>+K29/F29</f>
        <v>141.1764705882353</v>
      </c>
      <c r="M29" s="76">
        <f>+K29/G29</f>
        <v>150</v>
      </c>
      <c r="N29" s="75"/>
      <c r="O29" s="74">
        <f>SUM(O9:O28)</f>
        <v>170</v>
      </c>
      <c r="P29" s="74">
        <f>SUM(P9:P28)</f>
        <v>160</v>
      </c>
      <c r="Q29" s="78">
        <f>SUM(Q9:Q28)</f>
        <v>31500</v>
      </c>
      <c r="R29" s="77">
        <f>+Q29/P29</f>
        <v>196.875</v>
      </c>
      <c r="S29" s="79">
        <f>SUM(S9:S28)</f>
        <v>25200</v>
      </c>
      <c r="U29" s="75">
        <f>SUM(U9:U27)</f>
        <v>-6300</v>
      </c>
      <c r="V29" s="80"/>
      <c r="W29" s="80"/>
      <c r="X29" s="81">
        <f>+U29/H29</f>
        <v>-0.20792079207920791</v>
      </c>
    </row>
    <row r="30" spans="1:24" s="16" customFormat="1" ht="15" thickTop="1" x14ac:dyDescent="0.2">
      <c r="F30" s="12"/>
      <c r="G30" s="12"/>
      <c r="H30" s="43"/>
      <c r="I30" s="43"/>
      <c r="J30" s="23"/>
      <c r="K30" s="43"/>
      <c r="L30" s="23"/>
      <c r="M30" s="23"/>
      <c r="U30" s="43"/>
      <c r="X30" s="61"/>
    </row>
  </sheetData>
  <mergeCells count="5">
    <mergeCell ref="N5:S5"/>
    <mergeCell ref="H7:J7"/>
    <mergeCell ref="K7:M7"/>
    <mergeCell ref="U7:X7"/>
    <mergeCell ref="U6:X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125" zoomScaleNormal="125" workbookViewId="0">
      <selection activeCell="A3" sqref="A3"/>
    </sheetView>
  </sheetViews>
  <sheetFormatPr defaultRowHeight="14.25" x14ac:dyDescent="0.2"/>
  <cols>
    <col min="4" max="4" width="9.5" bestFit="1" customWidth="1"/>
    <col min="9" max="9" width="8.625" bestFit="1" customWidth="1"/>
  </cols>
  <sheetData>
    <row r="1" spans="1:24" x14ac:dyDescent="0.2">
      <c r="B1" s="91"/>
      <c r="C1" t="s">
        <v>78</v>
      </c>
    </row>
    <row r="3" spans="1:24" ht="18" x14ac:dyDescent="0.25">
      <c r="A3" s="45" t="s">
        <v>83</v>
      </c>
    </row>
    <row r="4" spans="1:24" ht="18" x14ac:dyDescent="0.25">
      <c r="A4" s="42" t="s">
        <v>2</v>
      </c>
      <c r="B4" s="41"/>
      <c r="C4" s="41"/>
      <c r="D4" s="41"/>
      <c r="E4" s="41"/>
    </row>
    <row r="5" spans="1:24" s="4" customFormat="1" ht="15" x14ac:dyDescent="0.25">
      <c r="N5" s="93" t="s">
        <v>59</v>
      </c>
      <c r="O5" s="93"/>
      <c r="P5" s="93"/>
      <c r="Q5" s="93"/>
      <c r="R5" s="93"/>
      <c r="S5" s="93"/>
    </row>
    <row r="6" spans="1:24" s="4" customFormat="1" ht="15" x14ac:dyDescent="0.25">
      <c r="A6" s="4" t="s">
        <v>4</v>
      </c>
      <c r="K6" s="63"/>
      <c r="L6" s="63"/>
      <c r="M6" s="63"/>
      <c r="N6" s="64"/>
      <c r="O6" s="64"/>
      <c r="P6" s="64"/>
      <c r="Q6" s="64" t="s">
        <v>65</v>
      </c>
      <c r="R6" s="64"/>
      <c r="S6" s="64" t="s">
        <v>57</v>
      </c>
      <c r="U6" s="96" t="s">
        <v>64</v>
      </c>
      <c r="V6" s="96"/>
      <c r="W6" s="96"/>
      <c r="X6" s="96"/>
    </row>
    <row r="7" spans="1:24" s="4" customFormat="1" ht="15" x14ac:dyDescent="0.25">
      <c r="D7" s="65" t="s">
        <v>37</v>
      </c>
      <c r="E7" s="65" t="s">
        <v>61</v>
      </c>
      <c r="F7" s="65"/>
      <c r="G7" s="1"/>
      <c r="H7" s="94" t="s">
        <v>63</v>
      </c>
      <c r="I7" s="93"/>
      <c r="J7" s="95"/>
      <c r="K7" s="93" t="s">
        <v>55</v>
      </c>
      <c r="L7" s="93"/>
      <c r="M7" s="93"/>
      <c r="N7" s="66" t="s">
        <v>61</v>
      </c>
      <c r="O7" s="1" t="s">
        <v>39</v>
      </c>
      <c r="P7" s="1" t="s">
        <v>37</v>
      </c>
      <c r="Q7" s="1" t="s">
        <v>66</v>
      </c>
      <c r="R7" s="1" t="s">
        <v>42</v>
      </c>
      <c r="S7" s="67" t="s">
        <v>58</v>
      </c>
      <c r="U7" s="94" t="s">
        <v>53</v>
      </c>
      <c r="V7" s="93"/>
      <c r="W7" s="93"/>
      <c r="X7" s="95"/>
    </row>
    <row r="8" spans="1:24" s="4" customFormat="1" ht="15" x14ac:dyDescent="0.25">
      <c r="A8" s="4" t="s">
        <v>34</v>
      </c>
      <c r="B8" s="4" t="s">
        <v>36</v>
      </c>
      <c r="D8" s="1" t="s">
        <v>73</v>
      </c>
      <c r="E8" s="1" t="s">
        <v>62</v>
      </c>
      <c r="F8" s="11" t="s">
        <v>39</v>
      </c>
      <c r="G8" s="1" t="s">
        <v>37</v>
      </c>
      <c r="H8" s="66" t="s">
        <v>40</v>
      </c>
      <c r="I8" s="1" t="s">
        <v>41</v>
      </c>
      <c r="J8" s="67" t="s">
        <v>43</v>
      </c>
      <c r="K8" s="11" t="s">
        <v>40</v>
      </c>
      <c r="L8" s="1" t="s">
        <v>41</v>
      </c>
      <c r="M8" s="1" t="s">
        <v>43</v>
      </c>
      <c r="N8" s="68"/>
      <c r="O8" s="63"/>
      <c r="P8" s="63"/>
      <c r="Q8" s="63"/>
      <c r="R8" s="63"/>
      <c r="S8" s="69">
        <v>0.8</v>
      </c>
      <c r="U8" s="70" t="s">
        <v>18</v>
      </c>
      <c r="V8" s="71" t="s">
        <v>54</v>
      </c>
      <c r="W8" s="71" t="s">
        <v>42</v>
      </c>
      <c r="X8" s="72" t="s">
        <v>56</v>
      </c>
    </row>
    <row r="9" spans="1:24" ht="15" x14ac:dyDescent="0.25">
      <c r="A9" s="4">
        <v>90801</v>
      </c>
      <c r="B9" s="4" t="s">
        <v>35</v>
      </c>
      <c r="C9" s="4"/>
      <c r="D9" s="73">
        <v>1</v>
      </c>
      <c r="E9" s="5">
        <v>200</v>
      </c>
      <c r="F9" s="18">
        <v>20</v>
      </c>
      <c r="G9" s="8">
        <f>+D9*F9</f>
        <v>20</v>
      </c>
      <c r="H9" s="28">
        <f>+E9*F9</f>
        <v>4000</v>
      </c>
      <c r="I9" s="43"/>
      <c r="J9" s="29">
        <f>+H9/G9</f>
        <v>200</v>
      </c>
      <c r="K9" s="19">
        <v>3000</v>
      </c>
      <c r="L9" s="6">
        <f>+K9/F9</f>
        <v>150</v>
      </c>
      <c r="M9" s="6">
        <f>+K9/G9</f>
        <v>150</v>
      </c>
      <c r="N9" s="47">
        <v>200</v>
      </c>
      <c r="O9" s="18">
        <v>20</v>
      </c>
      <c r="P9" s="49">
        <f>+D9*O9</f>
        <v>20</v>
      </c>
      <c r="Q9" s="43">
        <f>+N9*O9</f>
        <v>4000</v>
      </c>
      <c r="R9" s="23">
        <f>+Q9/P9</f>
        <v>200</v>
      </c>
      <c r="S9" s="50">
        <f>+S8*Q9</f>
        <v>3200</v>
      </c>
      <c r="U9" s="38">
        <f>+K9-H9</f>
        <v>-1000</v>
      </c>
      <c r="V9" s="39">
        <f>+L9-E9</f>
        <v>-50</v>
      </c>
      <c r="W9" s="39">
        <f>+M9-J9</f>
        <v>-50</v>
      </c>
      <c r="X9" s="40">
        <f>+U9/H9</f>
        <v>-0.25</v>
      </c>
    </row>
    <row r="10" spans="1:24" ht="15" x14ac:dyDescent="0.25">
      <c r="A10" s="4">
        <v>90862</v>
      </c>
      <c r="B10" s="4" t="s">
        <v>44</v>
      </c>
      <c r="C10" s="4"/>
      <c r="D10" s="73">
        <v>0.25</v>
      </c>
      <c r="E10" s="15"/>
      <c r="F10" s="14"/>
      <c r="G10" s="14"/>
      <c r="H10" s="32"/>
      <c r="I10" s="25"/>
      <c r="J10" s="53"/>
      <c r="K10" s="14"/>
      <c r="L10" s="54"/>
      <c r="M10" s="54"/>
      <c r="N10" s="32"/>
      <c r="O10" s="14"/>
      <c r="P10" s="25"/>
      <c r="Q10" s="25"/>
      <c r="R10" s="55"/>
      <c r="S10" s="33"/>
      <c r="U10" s="32"/>
      <c r="V10" s="25"/>
      <c r="W10" s="25"/>
      <c r="X10" s="33"/>
    </row>
    <row r="11" spans="1:24" ht="15" x14ac:dyDescent="0.25">
      <c r="A11" s="4">
        <v>90804</v>
      </c>
      <c r="B11" s="4" t="s">
        <v>45</v>
      </c>
      <c r="C11" s="4"/>
      <c r="D11" s="73">
        <v>0.5</v>
      </c>
      <c r="E11" s="56">
        <v>80</v>
      </c>
      <c r="F11" s="18">
        <v>40</v>
      </c>
      <c r="G11" s="8">
        <f>+D11*F11</f>
        <v>20</v>
      </c>
      <c r="H11" s="30">
        <f>+E11*F11</f>
        <v>3200</v>
      </c>
      <c r="J11" s="31">
        <f>+H11/G11</f>
        <v>160</v>
      </c>
      <c r="K11" s="18">
        <v>3000</v>
      </c>
      <c r="L11" s="10">
        <f>+K11/F11</f>
        <v>75</v>
      </c>
      <c r="M11" s="10">
        <f>+K11/G11</f>
        <v>150</v>
      </c>
      <c r="N11" s="51">
        <v>80</v>
      </c>
      <c r="O11" s="18">
        <v>40</v>
      </c>
      <c r="P11" s="49">
        <f>+D11*O11</f>
        <v>20</v>
      </c>
      <c r="Q11" s="12">
        <f>+N11*O11</f>
        <v>3200</v>
      </c>
      <c r="R11" s="24">
        <f>+Q11/P11</f>
        <v>160</v>
      </c>
      <c r="S11" s="52">
        <f>+S8*Q11</f>
        <v>2560</v>
      </c>
      <c r="U11" s="30">
        <f>+K11-H11</f>
        <v>-200</v>
      </c>
      <c r="V11" s="24">
        <f>+L11-E11</f>
        <v>-5</v>
      </c>
      <c r="W11" s="24">
        <f>+M11-J11</f>
        <v>-10</v>
      </c>
      <c r="X11" s="40">
        <f>+U11/H11</f>
        <v>-6.25E-2</v>
      </c>
    </row>
    <row r="12" spans="1:24" ht="15" x14ac:dyDescent="0.25">
      <c r="A12" s="4">
        <v>90805</v>
      </c>
      <c r="B12" s="4" t="s">
        <v>45</v>
      </c>
      <c r="C12" s="4"/>
      <c r="D12" s="73">
        <v>0.5</v>
      </c>
      <c r="E12" s="15"/>
      <c r="F12" s="14"/>
      <c r="G12" s="14"/>
      <c r="H12" s="32"/>
      <c r="I12" s="25"/>
      <c r="J12" s="53"/>
      <c r="K12" s="14"/>
      <c r="L12" s="54"/>
      <c r="M12" s="54"/>
      <c r="N12" s="32"/>
      <c r="O12" s="14"/>
      <c r="P12" s="25"/>
      <c r="Q12" s="25"/>
      <c r="R12" s="55"/>
      <c r="S12" s="33"/>
      <c r="U12" s="32"/>
      <c r="V12" s="55"/>
      <c r="W12" s="55"/>
      <c r="X12" s="60"/>
    </row>
    <row r="13" spans="1:24" ht="15" x14ac:dyDescent="0.25">
      <c r="A13" s="4"/>
      <c r="B13" s="4" t="s">
        <v>46</v>
      </c>
      <c r="C13" s="4"/>
      <c r="D13" s="73"/>
      <c r="E13" s="5"/>
      <c r="F13" s="8"/>
      <c r="G13" s="8"/>
      <c r="H13" s="30"/>
      <c r="I13" s="12"/>
      <c r="J13" s="31"/>
      <c r="K13" s="8"/>
      <c r="N13" s="30"/>
      <c r="O13" s="8"/>
      <c r="P13" s="12"/>
      <c r="Q13" s="12"/>
      <c r="R13" s="24"/>
      <c r="S13" s="52"/>
      <c r="U13" s="30"/>
      <c r="V13" s="24"/>
      <c r="W13" s="24"/>
      <c r="X13" s="35"/>
    </row>
    <row r="14" spans="1:24" ht="15" x14ac:dyDescent="0.25">
      <c r="A14" s="4">
        <v>90806</v>
      </c>
      <c r="B14" s="4" t="s">
        <v>45</v>
      </c>
      <c r="C14" s="4"/>
      <c r="D14" s="73">
        <v>0.75</v>
      </c>
      <c r="E14" s="5">
        <v>150</v>
      </c>
      <c r="F14" s="18">
        <v>30</v>
      </c>
      <c r="G14" s="8">
        <f>+D14*F14</f>
        <v>22.5</v>
      </c>
      <c r="H14" s="30">
        <f>+E14*F14</f>
        <v>4500</v>
      </c>
      <c r="I14" s="12"/>
      <c r="J14" s="31">
        <f>+H14/G14</f>
        <v>200</v>
      </c>
      <c r="K14" s="18">
        <v>4000</v>
      </c>
      <c r="L14" s="10">
        <f>+K14/F14</f>
        <v>133.33333333333334</v>
      </c>
      <c r="M14" s="10">
        <f>+K14/G14</f>
        <v>177.77777777777777</v>
      </c>
      <c r="N14" s="51">
        <v>150</v>
      </c>
      <c r="O14" s="18">
        <v>30</v>
      </c>
      <c r="P14" s="49">
        <f>+D14*O14</f>
        <v>22.5</v>
      </c>
      <c r="Q14" s="12">
        <f>+N14*O14</f>
        <v>4500</v>
      </c>
      <c r="R14" s="24">
        <f>+Q14/P14</f>
        <v>200</v>
      </c>
      <c r="S14" s="52">
        <f>+S8*Q14</f>
        <v>3600</v>
      </c>
      <c r="U14" s="30">
        <f>+K14-H14</f>
        <v>-500</v>
      </c>
      <c r="V14" s="24">
        <f>+L14-E14</f>
        <v>-16.666666666666657</v>
      </c>
      <c r="W14" s="24">
        <f>+M14-J14</f>
        <v>-22.222222222222229</v>
      </c>
      <c r="X14" s="40">
        <f>+U14/H14</f>
        <v>-0.1111111111111111</v>
      </c>
    </row>
    <row r="15" spans="1:24" ht="15" x14ac:dyDescent="0.25">
      <c r="A15" s="4">
        <v>90807</v>
      </c>
      <c r="B15" s="4" t="s">
        <v>45</v>
      </c>
      <c r="C15" s="4"/>
      <c r="D15" s="73">
        <v>0.75</v>
      </c>
      <c r="E15" s="15"/>
      <c r="F15" s="14"/>
      <c r="G15" s="14"/>
      <c r="H15" s="32"/>
      <c r="I15" s="25"/>
      <c r="J15" s="53"/>
      <c r="K15" s="14"/>
      <c r="L15" s="54"/>
      <c r="M15" s="54"/>
      <c r="N15" s="32"/>
      <c r="O15" s="14"/>
      <c r="P15" s="25"/>
      <c r="Q15" s="25"/>
      <c r="R15" s="55"/>
      <c r="S15" s="33"/>
      <c r="U15" s="32"/>
      <c r="V15" s="55"/>
      <c r="W15" s="55"/>
      <c r="X15" s="60"/>
    </row>
    <row r="16" spans="1:24" ht="15" x14ac:dyDescent="0.25">
      <c r="A16" s="4"/>
      <c r="B16" s="4" t="s">
        <v>46</v>
      </c>
      <c r="C16" s="4"/>
      <c r="D16" s="73"/>
      <c r="E16" s="5"/>
      <c r="F16" s="8"/>
      <c r="G16" s="8"/>
      <c r="H16" s="30"/>
      <c r="I16" s="12"/>
      <c r="J16" s="31"/>
      <c r="K16" s="8"/>
      <c r="N16" s="30"/>
      <c r="O16" s="8"/>
      <c r="P16" s="12"/>
      <c r="Q16" s="12"/>
      <c r="R16" s="24"/>
      <c r="S16" s="52"/>
      <c r="U16" s="30"/>
      <c r="V16" s="24"/>
      <c r="W16" s="24"/>
      <c r="X16" s="35"/>
    </row>
    <row r="17" spans="1:24" ht="15" x14ac:dyDescent="0.25">
      <c r="A17" s="4">
        <v>90808</v>
      </c>
      <c r="B17" s="4" t="s">
        <v>45</v>
      </c>
      <c r="C17" s="4"/>
      <c r="D17" s="73">
        <v>1.25</v>
      </c>
      <c r="E17" s="5">
        <v>210</v>
      </c>
      <c r="F17" s="18">
        <v>20</v>
      </c>
      <c r="G17" s="8">
        <f>+D17*F17</f>
        <v>25</v>
      </c>
      <c r="H17" s="30">
        <f>+E17*F17</f>
        <v>4200</v>
      </c>
      <c r="I17" s="12"/>
      <c r="J17" s="31">
        <f>+H17/G17</f>
        <v>168</v>
      </c>
      <c r="K17" s="18">
        <v>3500</v>
      </c>
      <c r="L17" s="10">
        <f>+K17/F17</f>
        <v>175</v>
      </c>
      <c r="M17" s="10">
        <f>+K17/G17</f>
        <v>140</v>
      </c>
      <c r="N17" s="51">
        <v>220</v>
      </c>
      <c r="O17" s="18">
        <v>20</v>
      </c>
      <c r="P17" s="49">
        <f>+D17*O17</f>
        <v>25</v>
      </c>
      <c r="Q17" s="12">
        <f>+N17*O17</f>
        <v>4400</v>
      </c>
      <c r="R17" s="24">
        <f>+Q17/P17</f>
        <v>176</v>
      </c>
      <c r="S17" s="52">
        <f>+S8*Q17</f>
        <v>3520</v>
      </c>
      <c r="U17" s="30">
        <f>+K17-H17</f>
        <v>-700</v>
      </c>
      <c r="V17" s="24">
        <f>+L17-E17</f>
        <v>-35</v>
      </c>
      <c r="W17" s="24">
        <f>+M17-J17</f>
        <v>-28</v>
      </c>
      <c r="X17" s="40">
        <f>+U17/H17</f>
        <v>-0.16666666666666666</v>
      </c>
    </row>
    <row r="18" spans="1:24" ht="15" x14ac:dyDescent="0.25">
      <c r="A18" s="4">
        <v>90809</v>
      </c>
      <c r="B18" s="4" t="s">
        <v>45</v>
      </c>
      <c r="C18" s="4"/>
      <c r="D18" s="73">
        <v>1.25</v>
      </c>
      <c r="E18" s="15"/>
      <c r="F18" s="14"/>
      <c r="G18" s="14"/>
      <c r="H18" s="32"/>
      <c r="I18" s="25"/>
      <c r="J18" s="53"/>
      <c r="K18" s="14"/>
      <c r="L18" s="54"/>
      <c r="M18" s="54"/>
      <c r="N18" s="32"/>
      <c r="O18" s="14"/>
      <c r="P18" s="25"/>
      <c r="Q18" s="25"/>
      <c r="R18" s="55"/>
      <c r="S18" s="33"/>
      <c r="U18" s="32"/>
      <c r="V18" s="55"/>
      <c r="W18" s="55"/>
      <c r="X18" s="60"/>
    </row>
    <row r="19" spans="1:24" ht="15" x14ac:dyDescent="0.25">
      <c r="A19" s="4"/>
      <c r="B19" s="4" t="s">
        <v>46</v>
      </c>
      <c r="C19" s="4"/>
      <c r="D19" s="73"/>
      <c r="F19" s="8"/>
      <c r="G19" s="8"/>
      <c r="H19" s="34"/>
      <c r="I19" s="16"/>
      <c r="J19" s="35"/>
      <c r="K19" s="8"/>
      <c r="N19" s="34"/>
      <c r="O19" s="8"/>
      <c r="P19" s="12"/>
      <c r="Q19" s="12"/>
      <c r="R19" s="12"/>
      <c r="S19" s="52"/>
      <c r="U19" s="34"/>
      <c r="V19" s="16"/>
      <c r="W19" s="16"/>
      <c r="X19" s="35"/>
    </row>
    <row r="20" spans="1:24" ht="15" x14ac:dyDescent="0.25">
      <c r="A20" s="4">
        <v>90853</v>
      </c>
      <c r="B20" s="4" t="s">
        <v>47</v>
      </c>
      <c r="C20" s="4"/>
      <c r="D20" s="73">
        <v>1</v>
      </c>
      <c r="E20" s="5">
        <v>70</v>
      </c>
      <c r="F20" s="18">
        <v>40</v>
      </c>
      <c r="G20" s="8">
        <f t="shared" ref="G20:G22" si="0">+D20*F20</f>
        <v>40</v>
      </c>
      <c r="H20" s="30">
        <f t="shared" ref="H20:H22" si="1">+E20*F20</f>
        <v>2800</v>
      </c>
      <c r="I20" s="16"/>
      <c r="J20" s="31">
        <f t="shared" ref="J20:J22" si="2">+H20/G20</f>
        <v>70</v>
      </c>
      <c r="K20" s="18">
        <v>2000</v>
      </c>
      <c r="L20" s="10">
        <f t="shared" ref="L20:L22" si="3">+K20/F20</f>
        <v>50</v>
      </c>
      <c r="M20" s="10">
        <f t="shared" ref="M20:M22" si="4">+K20/G20</f>
        <v>50</v>
      </c>
      <c r="N20" s="51">
        <v>100</v>
      </c>
      <c r="O20" s="18">
        <v>40</v>
      </c>
      <c r="P20" s="49">
        <f t="shared" ref="P20:P22" si="5">+D20*O20</f>
        <v>40</v>
      </c>
      <c r="Q20" s="12">
        <f t="shared" ref="Q20:Q22" si="6">+N20*O20</f>
        <v>4000</v>
      </c>
      <c r="R20" s="24">
        <f t="shared" ref="R20:R22" si="7">+Q20/P20</f>
        <v>100</v>
      </c>
      <c r="S20" s="52">
        <f>+S8*Q20</f>
        <v>3200</v>
      </c>
      <c r="U20" s="30">
        <f t="shared" ref="U20:U22" si="8">+K20-H20</f>
        <v>-800</v>
      </c>
      <c r="V20" s="24">
        <f t="shared" ref="V20:V22" si="9">+L20-E20</f>
        <v>-20</v>
      </c>
      <c r="W20" s="24">
        <f t="shared" ref="W20:W22" si="10">+M20-J20</f>
        <v>-20</v>
      </c>
      <c r="X20" s="40">
        <f>+U20/H20</f>
        <v>-0.2857142857142857</v>
      </c>
    </row>
    <row r="21" spans="1:24" ht="15" x14ac:dyDescent="0.25">
      <c r="A21" s="4">
        <v>90853</v>
      </c>
      <c r="B21" s="4" t="s">
        <v>47</v>
      </c>
      <c r="C21" s="4"/>
      <c r="D21" s="73">
        <v>1.5</v>
      </c>
      <c r="E21" s="5">
        <v>120</v>
      </c>
      <c r="F21" s="18">
        <v>30</v>
      </c>
      <c r="G21" s="8">
        <f t="shared" si="0"/>
        <v>45</v>
      </c>
      <c r="H21" s="30">
        <f t="shared" si="1"/>
        <v>3600</v>
      </c>
      <c r="I21" s="16"/>
      <c r="J21" s="31">
        <f t="shared" si="2"/>
        <v>80</v>
      </c>
      <c r="K21" s="18">
        <v>3000</v>
      </c>
      <c r="L21" s="10">
        <f t="shared" si="3"/>
        <v>100</v>
      </c>
      <c r="M21" s="10">
        <f t="shared" si="4"/>
        <v>66.666666666666671</v>
      </c>
      <c r="N21" s="51">
        <v>150</v>
      </c>
      <c r="O21" s="18">
        <v>30</v>
      </c>
      <c r="P21" s="49">
        <f t="shared" si="5"/>
        <v>45</v>
      </c>
      <c r="Q21" s="12">
        <f t="shared" si="6"/>
        <v>4500</v>
      </c>
      <c r="R21" s="24">
        <f t="shared" si="7"/>
        <v>100</v>
      </c>
      <c r="S21" s="52">
        <f>+S8*Q21</f>
        <v>3600</v>
      </c>
      <c r="U21" s="30">
        <f t="shared" si="8"/>
        <v>-600</v>
      </c>
      <c r="V21" s="24">
        <f t="shared" si="9"/>
        <v>-20</v>
      </c>
      <c r="W21" s="24">
        <f t="shared" si="10"/>
        <v>-13.333333333333329</v>
      </c>
      <c r="X21" s="40">
        <f>+U21/H21</f>
        <v>-0.16666666666666666</v>
      </c>
    </row>
    <row r="22" spans="1:24" ht="15" x14ac:dyDescent="0.25">
      <c r="A22" s="4">
        <v>90847</v>
      </c>
      <c r="B22" s="4" t="s">
        <v>48</v>
      </c>
      <c r="C22" s="4"/>
      <c r="D22" s="73">
        <v>1</v>
      </c>
      <c r="E22" s="5">
        <v>200</v>
      </c>
      <c r="F22" s="18">
        <v>20</v>
      </c>
      <c r="G22" s="8">
        <f t="shared" si="0"/>
        <v>20</v>
      </c>
      <c r="H22" s="30">
        <f t="shared" si="1"/>
        <v>4000</v>
      </c>
      <c r="I22" s="16"/>
      <c r="J22" s="31">
        <f t="shared" si="2"/>
        <v>200</v>
      </c>
      <c r="K22" s="18">
        <v>3500</v>
      </c>
      <c r="L22" s="10">
        <f t="shared" si="3"/>
        <v>175</v>
      </c>
      <c r="M22" s="10">
        <f t="shared" si="4"/>
        <v>175</v>
      </c>
      <c r="N22" s="51">
        <v>200</v>
      </c>
      <c r="O22" s="18">
        <v>20</v>
      </c>
      <c r="P22" s="49">
        <f t="shared" si="5"/>
        <v>20</v>
      </c>
      <c r="Q22" s="12">
        <f t="shared" si="6"/>
        <v>4000</v>
      </c>
      <c r="R22" s="24">
        <f t="shared" si="7"/>
        <v>200</v>
      </c>
      <c r="S22" s="52">
        <f>+S8*Q22</f>
        <v>3200</v>
      </c>
      <c r="U22" s="30">
        <f t="shared" si="8"/>
        <v>-500</v>
      </c>
      <c r="V22" s="24">
        <f t="shared" si="9"/>
        <v>-25</v>
      </c>
      <c r="W22" s="24">
        <f t="shared" si="10"/>
        <v>-25</v>
      </c>
      <c r="X22" s="40">
        <f>+U22/H22</f>
        <v>-0.125</v>
      </c>
    </row>
    <row r="23" spans="1:24" ht="15" x14ac:dyDescent="0.25">
      <c r="A23" s="4"/>
      <c r="B23" s="4" t="s">
        <v>49</v>
      </c>
      <c r="C23" s="4"/>
      <c r="D23" s="73"/>
      <c r="E23" s="44"/>
      <c r="F23" s="44"/>
      <c r="G23" s="44"/>
      <c r="H23" s="57"/>
      <c r="I23" s="16"/>
      <c r="J23" s="58"/>
      <c r="K23" s="44"/>
      <c r="L23" s="59"/>
      <c r="M23" s="59"/>
      <c r="N23" s="57"/>
      <c r="O23" s="44"/>
      <c r="P23" s="49"/>
      <c r="Q23" s="49"/>
      <c r="R23" s="49"/>
      <c r="S23" s="58"/>
      <c r="T23" s="59"/>
      <c r="U23" s="57"/>
      <c r="V23" s="49"/>
      <c r="W23" s="49"/>
      <c r="X23" s="58"/>
    </row>
    <row r="24" spans="1:24" ht="15" x14ac:dyDescent="0.25">
      <c r="A24" s="4">
        <v>90846</v>
      </c>
      <c r="B24" s="4" t="s">
        <v>48</v>
      </c>
      <c r="C24" s="4"/>
      <c r="D24" s="73">
        <v>1</v>
      </c>
      <c r="E24" s="5">
        <v>200</v>
      </c>
      <c r="F24" s="18">
        <v>30</v>
      </c>
      <c r="G24" s="8">
        <f>+D24*F24</f>
        <v>30</v>
      </c>
      <c r="H24" s="30">
        <f>+E24*F24</f>
        <v>6000</v>
      </c>
      <c r="I24" s="16"/>
      <c r="J24" s="31">
        <f>+H24/G24</f>
        <v>200</v>
      </c>
      <c r="K24" s="18">
        <v>4000</v>
      </c>
      <c r="L24" s="10">
        <f>+K24/F24</f>
        <v>133.33333333333334</v>
      </c>
      <c r="M24" s="10">
        <f>+K24/G24</f>
        <v>133.33333333333334</v>
      </c>
      <c r="N24" s="51">
        <v>200</v>
      </c>
      <c r="O24" s="18">
        <v>30</v>
      </c>
      <c r="P24" s="49">
        <f>+D24*O24</f>
        <v>30</v>
      </c>
      <c r="Q24" s="12">
        <f>+N24*O24</f>
        <v>6000</v>
      </c>
      <c r="R24" s="24">
        <f>+Q24/P24</f>
        <v>200</v>
      </c>
      <c r="S24" s="52">
        <f>+S8*Q24</f>
        <v>4800</v>
      </c>
      <c r="U24" s="30">
        <f>+K24-H24</f>
        <v>-2000</v>
      </c>
      <c r="V24" s="24">
        <f>+L24-E24</f>
        <v>-66.666666666666657</v>
      </c>
      <c r="W24" s="24">
        <f>+M24-J24</f>
        <v>-66.666666666666657</v>
      </c>
      <c r="X24" s="40">
        <f>+U24/H24</f>
        <v>-0.33333333333333331</v>
      </c>
    </row>
    <row r="25" spans="1:24" ht="15" x14ac:dyDescent="0.25">
      <c r="A25" s="4"/>
      <c r="B25" s="4" t="s">
        <v>50</v>
      </c>
      <c r="C25" s="4"/>
      <c r="D25" s="73"/>
      <c r="E25" s="44"/>
      <c r="F25" s="44"/>
      <c r="G25" s="44"/>
      <c r="H25" s="57"/>
      <c r="I25" s="16"/>
      <c r="J25" s="58"/>
      <c r="K25" s="44"/>
      <c r="L25" s="59"/>
      <c r="M25" s="59"/>
      <c r="N25" s="57"/>
      <c r="O25" s="44"/>
      <c r="P25" s="49"/>
      <c r="Q25" s="49"/>
      <c r="R25" s="49"/>
      <c r="S25" s="58"/>
      <c r="T25" s="59"/>
      <c r="U25" s="57"/>
      <c r="V25" s="49"/>
      <c r="W25" s="49"/>
      <c r="X25" s="58"/>
    </row>
    <row r="26" spans="1:24" ht="15" x14ac:dyDescent="0.25">
      <c r="A26" s="4">
        <v>99998</v>
      </c>
      <c r="B26" s="4" t="s">
        <v>51</v>
      </c>
      <c r="C26" s="4"/>
      <c r="D26" s="73">
        <v>1</v>
      </c>
      <c r="E26" s="5">
        <v>300</v>
      </c>
      <c r="F26" s="18">
        <v>10</v>
      </c>
      <c r="G26" s="8">
        <f>+D26*F26</f>
        <v>10</v>
      </c>
      <c r="H26" s="30">
        <f>+E26*F26</f>
        <v>3000</v>
      </c>
      <c r="I26" s="16"/>
      <c r="J26" s="31">
        <f>+H26/G26</f>
        <v>300</v>
      </c>
      <c r="K26" s="18">
        <v>2000</v>
      </c>
      <c r="L26" s="10">
        <f>+K26/F26</f>
        <v>200</v>
      </c>
      <c r="M26" s="10">
        <f>+K26/G26</f>
        <v>200</v>
      </c>
      <c r="N26" s="51">
        <v>300</v>
      </c>
      <c r="O26" s="18">
        <v>10</v>
      </c>
      <c r="P26" s="49">
        <f>+D26*O26</f>
        <v>10</v>
      </c>
      <c r="Q26" s="12">
        <f>+N26*O26</f>
        <v>3000</v>
      </c>
      <c r="R26" s="24">
        <f>+Q26/P26</f>
        <v>300</v>
      </c>
      <c r="S26" s="52">
        <f>+S8*Q26</f>
        <v>2400</v>
      </c>
      <c r="U26" s="30">
        <f>+K26-H26</f>
        <v>-1000</v>
      </c>
      <c r="V26" s="24">
        <f>+L26-E26</f>
        <v>-100</v>
      </c>
      <c r="W26" s="24">
        <f>+M26-J26</f>
        <v>-100</v>
      </c>
      <c r="X26" s="40">
        <f>+U26/H26</f>
        <v>-0.33333333333333331</v>
      </c>
    </row>
    <row r="27" spans="1:24" ht="15" x14ac:dyDescent="0.25">
      <c r="A27" s="4"/>
      <c r="B27" s="4" t="s">
        <v>52</v>
      </c>
      <c r="C27" s="4"/>
      <c r="D27" s="4"/>
      <c r="F27" s="8"/>
      <c r="G27" s="8"/>
      <c r="H27" s="34"/>
      <c r="I27" s="16"/>
      <c r="J27" s="35"/>
      <c r="K27" s="8"/>
      <c r="N27" s="34"/>
      <c r="O27" s="16"/>
      <c r="P27" s="16"/>
      <c r="Q27" s="16"/>
      <c r="R27" s="16"/>
      <c r="S27" s="35"/>
      <c r="U27" s="34"/>
      <c r="V27" s="16"/>
      <c r="W27" s="16"/>
      <c r="X27" s="35"/>
    </row>
    <row r="28" spans="1:24" ht="15" x14ac:dyDescent="0.25">
      <c r="A28" s="4"/>
      <c r="B28" s="4"/>
      <c r="C28" s="4"/>
      <c r="D28" s="4"/>
      <c r="F28" s="8"/>
      <c r="G28" s="8"/>
      <c r="H28" s="34"/>
      <c r="I28" s="16"/>
      <c r="J28" s="35"/>
      <c r="K28" s="8"/>
      <c r="N28" s="34"/>
      <c r="O28" s="16"/>
      <c r="P28" s="16"/>
      <c r="Q28" s="16"/>
      <c r="R28" s="16"/>
      <c r="S28" s="35"/>
      <c r="U28" s="34"/>
      <c r="V28" s="16"/>
      <c r="W28" s="16"/>
      <c r="X28" s="35"/>
    </row>
    <row r="29" spans="1:24" s="4" customFormat="1" ht="15.75" thickBot="1" x14ac:dyDescent="0.3">
      <c r="A29" s="4" t="s">
        <v>18</v>
      </c>
      <c r="F29" s="74">
        <f>SUM(F9:F27)</f>
        <v>240</v>
      </c>
      <c r="G29" s="74">
        <f>SUM(G9:G27)</f>
        <v>232.5</v>
      </c>
      <c r="H29" s="75">
        <f>SUM(H9:H27)</f>
        <v>35300</v>
      </c>
      <c r="I29" s="76">
        <f>+H29/F29</f>
        <v>147.08333333333334</v>
      </c>
      <c r="J29" s="77">
        <f>+H29/G29</f>
        <v>151.8279569892473</v>
      </c>
      <c r="K29" s="78">
        <f>SUM(K9:K27)</f>
        <v>28000</v>
      </c>
      <c r="L29" s="76">
        <f>+K29/F29</f>
        <v>116.66666666666667</v>
      </c>
      <c r="M29" s="76">
        <f>+K29/G29</f>
        <v>120.43010752688173</v>
      </c>
      <c r="N29" s="75"/>
      <c r="O29" s="74">
        <f>SUM(O9:O28)</f>
        <v>240</v>
      </c>
      <c r="P29" s="74">
        <f>SUM(P9:P28)</f>
        <v>232.5</v>
      </c>
      <c r="Q29" s="78">
        <f>SUM(Q9:Q28)</f>
        <v>37600</v>
      </c>
      <c r="R29" s="77">
        <f>+Q29/P29</f>
        <v>161.72043010752688</v>
      </c>
      <c r="S29" s="79">
        <f>SUM(S9:S28)</f>
        <v>30080</v>
      </c>
      <c r="U29" s="75">
        <f>SUM(U9:U27)</f>
        <v>-7300</v>
      </c>
      <c r="V29" s="80"/>
      <c r="W29" s="80"/>
      <c r="X29" s="81">
        <f>+U29/H29</f>
        <v>-0.20679886685552407</v>
      </c>
    </row>
    <row r="30" spans="1:24" ht="15" thickTop="1" x14ac:dyDescent="0.2"/>
  </sheetData>
  <mergeCells count="5">
    <mergeCell ref="N5:S5"/>
    <mergeCell ref="H7:J7"/>
    <mergeCell ref="K7:M7"/>
    <mergeCell ref="U7:X7"/>
    <mergeCell ref="U6:X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125" zoomScaleNormal="125" workbookViewId="0">
      <selection activeCell="A4" sqref="A4"/>
    </sheetView>
  </sheetViews>
  <sheetFormatPr defaultRowHeight="14.25" x14ac:dyDescent="0.2"/>
  <cols>
    <col min="4" max="4" width="9.5" bestFit="1" customWidth="1"/>
  </cols>
  <sheetData>
    <row r="1" spans="1:24" x14ac:dyDescent="0.2">
      <c r="B1" s="91"/>
      <c r="C1" t="s">
        <v>78</v>
      </c>
    </row>
    <row r="3" spans="1:24" ht="18" x14ac:dyDescent="0.25">
      <c r="A3" s="45" t="s">
        <v>83</v>
      </c>
    </row>
    <row r="4" spans="1:24" ht="18" x14ac:dyDescent="0.25">
      <c r="A4" s="42" t="s">
        <v>3</v>
      </c>
      <c r="B4" s="41"/>
      <c r="C4" s="41"/>
      <c r="D4" s="41"/>
      <c r="E4" s="41"/>
    </row>
    <row r="5" spans="1:24" s="4" customFormat="1" ht="15" x14ac:dyDescent="0.25">
      <c r="N5" s="93" t="s">
        <v>59</v>
      </c>
      <c r="O5" s="93"/>
      <c r="P5" s="93"/>
      <c r="Q5" s="93"/>
      <c r="R5" s="93"/>
      <c r="S5" s="93"/>
    </row>
    <row r="6" spans="1:24" s="4" customFormat="1" ht="15" x14ac:dyDescent="0.25">
      <c r="A6" s="4" t="s">
        <v>4</v>
      </c>
      <c r="K6" s="63"/>
      <c r="L6" s="63"/>
      <c r="M6" s="63"/>
      <c r="N6" s="64"/>
      <c r="O6" s="64"/>
      <c r="P6" s="64"/>
      <c r="Q6" s="64" t="s">
        <v>65</v>
      </c>
      <c r="R6" s="64"/>
      <c r="S6" s="64" t="s">
        <v>57</v>
      </c>
      <c r="U6" s="96" t="s">
        <v>64</v>
      </c>
      <c r="V6" s="96"/>
      <c r="W6" s="96"/>
      <c r="X6" s="96"/>
    </row>
    <row r="7" spans="1:24" s="4" customFormat="1" ht="15" x14ac:dyDescent="0.25">
      <c r="D7" s="65" t="s">
        <v>37</v>
      </c>
      <c r="E7" s="65" t="s">
        <v>61</v>
      </c>
      <c r="F7" s="65"/>
      <c r="G7" s="1"/>
      <c r="H7" s="94" t="s">
        <v>63</v>
      </c>
      <c r="I7" s="93"/>
      <c r="J7" s="95"/>
      <c r="K7" s="93" t="s">
        <v>55</v>
      </c>
      <c r="L7" s="93"/>
      <c r="M7" s="93"/>
      <c r="N7" s="66" t="s">
        <v>61</v>
      </c>
      <c r="O7" s="1" t="s">
        <v>39</v>
      </c>
      <c r="P7" s="1" t="s">
        <v>37</v>
      </c>
      <c r="Q7" s="1" t="s">
        <v>66</v>
      </c>
      <c r="R7" s="1" t="s">
        <v>42</v>
      </c>
      <c r="S7" s="67" t="s">
        <v>58</v>
      </c>
      <c r="U7" s="94" t="s">
        <v>53</v>
      </c>
      <c r="V7" s="93"/>
      <c r="W7" s="93"/>
      <c r="X7" s="95"/>
    </row>
    <row r="8" spans="1:24" ht="15" x14ac:dyDescent="0.25">
      <c r="A8" s="4" t="s">
        <v>34</v>
      </c>
      <c r="B8" s="4" t="s">
        <v>36</v>
      </c>
      <c r="C8" s="4"/>
      <c r="D8" s="1" t="s">
        <v>73</v>
      </c>
      <c r="E8" s="20" t="s">
        <v>62</v>
      </c>
      <c r="F8" s="21" t="s">
        <v>39</v>
      </c>
      <c r="G8" s="20" t="s">
        <v>37</v>
      </c>
      <c r="H8" s="26" t="s">
        <v>40</v>
      </c>
      <c r="I8" s="20" t="s">
        <v>41</v>
      </c>
      <c r="J8" s="27" t="s">
        <v>43</v>
      </c>
      <c r="K8" s="21" t="s">
        <v>40</v>
      </c>
      <c r="L8" s="20" t="s">
        <v>41</v>
      </c>
      <c r="M8" s="20" t="s">
        <v>43</v>
      </c>
      <c r="N8" s="34"/>
      <c r="O8" s="16"/>
      <c r="P8" s="16"/>
      <c r="Q8" s="16"/>
      <c r="R8" s="16"/>
      <c r="S8" s="46">
        <v>0.8</v>
      </c>
      <c r="U8" s="36" t="s">
        <v>18</v>
      </c>
      <c r="V8" s="22" t="s">
        <v>54</v>
      </c>
      <c r="W8" s="22" t="s">
        <v>42</v>
      </c>
      <c r="X8" s="37" t="s">
        <v>56</v>
      </c>
    </row>
    <row r="9" spans="1:24" ht="15" x14ac:dyDescent="0.25">
      <c r="A9" s="4">
        <v>90801</v>
      </c>
      <c r="B9" s="4" t="s">
        <v>35</v>
      </c>
      <c r="C9" s="4"/>
      <c r="D9" s="73">
        <v>1</v>
      </c>
      <c r="E9" s="5">
        <v>175</v>
      </c>
      <c r="F9" s="18">
        <v>40</v>
      </c>
      <c r="G9" s="8">
        <f>+D9*F9</f>
        <v>40</v>
      </c>
      <c r="H9" s="28">
        <f>+E9*F9</f>
        <v>7000</v>
      </c>
      <c r="I9" s="43"/>
      <c r="J9" s="29">
        <f>+H9/G9</f>
        <v>175</v>
      </c>
      <c r="K9" s="19">
        <v>5000</v>
      </c>
      <c r="L9" s="6">
        <f>+K9/F9</f>
        <v>125</v>
      </c>
      <c r="M9" s="6">
        <f>+K9/G9</f>
        <v>125</v>
      </c>
      <c r="N9" s="47">
        <v>175</v>
      </c>
      <c r="O9" s="18">
        <v>40</v>
      </c>
      <c r="P9" s="49">
        <f>+D9*O9</f>
        <v>40</v>
      </c>
      <c r="Q9" s="43">
        <f>+N9*O9</f>
        <v>7000</v>
      </c>
      <c r="R9" s="23">
        <f>+Q9/P9</f>
        <v>175</v>
      </c>
      <c r="S9" s="50">
        <f>+S8*Q9</f>
        <v>5600</v>
      </c>
      <c r="U9" s="38">
        <f>+K9-H9</f>
        <v>-2000</v>
      </c>
      <c r="V9" s="39">
        <f>+L9-E9</f>
        <v>-50</v>
      </c>
      <c r="W9" s="39">
        <f>+M9-J9</f>
        <v>-50</v>
      </c>
      <c r="X9" s="40">
        <f>+U9/H9</f>
        <v>-0.2857142857142857</v>
      </c>
    </row>
    <row r="10" spans="1:24" ht="15" x14ac:dyDescent="0.25">
      <c r="A10" s="4">
        <v>90862</v>
      </c>
      <c r="B10" s="4" t="s">
        <v>44</v>
      </c>
      <c r="C10" s="4"/>
      <c r="D10" s="73">
        <v>0.25</v>
      </c>
      <c r="E10" s="15"/>
      <c r="F10" s="14"/>
      <c r="G10" s="14"/>
      <c r="H10" s="32"/>
      <c r="I10" s="25"/>
      <c r="J10" s="53"/>
      <c r="K10" s="14"/>
      <c r="L10" s="54"/>
      <c r="M10" s="54"/>
      <c r="N10" s="32"/>
      <c r="O10" s="14"/>
      <c r="P10" s="25"/>
      <c r="Q10" s="25"/>
      <c r="R10" s="55"/>
      <c r="S10" s="33"/>
      <c r="U10" s="32"/>
      <c r="V10" s="25"/>
      <c r="W10" s="25"/>
      <c r="X10" s="33"/>
    </row>
    <row r="11" spans="1:24" ht="15" x14ac:dyDescent="0.25">
      <c r="A11" s="4">
        <v>90804</v>
      </c>
      <c r="B11" s="4" t="s">
        <v>45</v>
      </c>
      <c r="C11" s="4"/>
      <c r="D11" s="73">
        <v>0.5</v>
      </c>
      <c r="E11" s="56">
        <v>70</v>
      </c>
      <c r="F11" s="18">
        <v>40</v>
      </c>
      <c r="G11" s="8">
        <f>+D11*F11</f>
        <v>20</v>
      </c>
      <c r="H11" s="30">
        <f>+E11*F11</f>
        <v>2800</v>
      </c>
      <c r="J11" s="31">
        <f>+H11/G11</f>
        <v>140</v>
      </c>
      <c r="K11" s="18">
        <v>2500</v>
      </c>
      <c r="L11" s="10">
        <f>+K11/F11</f>
        <v>62.5</v>
      </c>
      <c r="M11" s="10">
        <f>+K11/G11</f>
        <v>125</v>
      </c>
      <c r="N11" s="51">
        <v>70</v>
      </c>
      <c r="O11" s="18">
        <v>40</v>
      </c>
      <c r="P11" s="49">
        <f>+D11*O11</f>
        <v>20</v>
      </c>
      <c r="Q11" s="12">
        <f>+N11*O11</f>
        <v>2800</v>
      </c>
      <c r="R11" s="24">
        <f>+Q11/P11</f>
        <v>140</v>
      </c>
      <c r="S11" s="52">
        <f>+S8*Q11</f>
        <v>2240</v>
      </c>
      <c r="U11" s="30">
        <f>+K11-H11</f>
        <v>-300</v>
      </c>
      <c r="V11" s="24">
        <f>+L11-E11</f>
        <v>-7.5</v>
      </c>
      <c r="W11" s="24">
        <f>+M11-J11</f>
        <v>-15</v>
      </c>
      <c r="X11" s="40">
        <f>+U11/H11</f>
        <v>-0.10714285714285714</v>
      </c>
    </row>
    <row r="12" spans="1:24" ht="15" x14ac:dyDescent="0.25">
      <c r="A12" s="4">
        <v>90805</v>
      </c>
      <c r="B12" s="4" t="s">
        <v>45</v>
      </c>
      <c r="C12" s="4"/>
      <c r="D12" s="73">
        <v>0.5</v>
      </c>
      <c r="E12" s="15"/>
      <c r="F12" s="14"/>
      <c r="G12" s="14"/>
      <c r="H12" s="32"/>
      <c r="I12" s="25"/>
      <c r="J12" s="53"/>
      <c r="K12" s="14"/>
      <c r="L12" s="54"/>
      <c r="M12" s="54"/>
      <c r="N12" s="32"/>
      <c r="O12" s="14"/>
      <c r="P12" s="25"/>
      <c r="Q12" s="25"/>
      <c r="R12" s="55"/>
      <c r="S12" s="33"/>
      <c r="U12" s="32"/>
      <c r="V12" s="55"/>
      <c r="W12" s="55"/>
      <c r="X12" s="60"/>
    </row>
    <row r="13" spans="1:24" ht="15" x14ac:dyDescent="0.25">
      <c r="A13" s="4"/>
      <c r="B13" s="4" t="s">
        <v>46</v>
      </c>
      <c r="C13" s="4"/>
      <c r="D13" s="73"/>
      <c r="E13" s="5"/>
      <c r="F13" s="8"/>
      <c r="G13" s="8"/>
      <c r="H13" s="30"/>
      <c r="I13" s="12"/>
      <c r="J13" s="31"/>
      <c r="K13" s="8"/>
      <c r="N13" s="30"/>
      <c r="O13" s="8"/>
      <c r="P13" s="12"/>
      <c r="Q13" s="12"/>
      <c r="R13" s="24"/>
      <c r="S13" s="52"/>
      <c r="U13" s="30"/>
      <c r="V13" s="24"/>
      <c r="W13" s="24"/>
      <c r="X13" s="35"/>
    </row>
    <row r="14" spans="1:24" ht="15" x14ac:dyDescent="0.25">
      <c r="A14" s="4">
        <v>90806</v>
      </c>
      <c r="B14" s="4" t="s">
        <v>45</v>
      </c>
      <c r="C14" s="4"/>
      <c r="D14" s="73">
        <v>0.75</v>
      </c>
      <c r="E14" s="5">
        <v>130</v>
      </c>
      <c r="F14" s="18">
        <v>30</v>
      </c>
      <c r="G14" s="8">
        <f>+D14*F14</f>
        <v>22.5</v>
      </c>
      <c r="H14" s="30">
        <f>+E14*F14</f>
        <v>3900</v>
      </c>
      <c r="I14" s="12"/>
      <c r="J14" s="31">
        <f>+H14/G14</f>
        <v>173.33333333333334</v>
      </c>
      <c r="K14" s="18">
        <v>3000</v>
      </c>
      <c r="L14" s="10">
        <f>+K14/F14</f>
        <v>100</v>
      </c>
      <c r="M14" s="10">
        <f>+K14/G14</f>
        <v>133.33333333333334</v>
      </c>
      <c r="N14" s="51">
        <v>130</v>
      </c>
      <c r="O14" s="18">
        <v>30</v>
      </c>
      <c r="P14" s="49">
        <f>+D14*O14</f>
        <v>22.5</v>
      </c>
      <c r="Q14" s="12">
        <f>+N14*O14</f>
        <v>3900</v>
      </c>
      <c r="R14" s="24">
        <f>+Q14/P14</f>
        <v>173.33333333333334</v>
      </c>
      <c r="S14" s="52">
        <f>+S8*Q14</f>
        <v>3120</v>
      </c>
      <c r="U14" s="30">
        <f>+K14-H14</f>
        <v>-900</v>
      </c>
      <c r="V14" s="24">
        <f>+L14-E14</f>
        <v>-30</v>
      </c>
      <c r="W14" s="24">
        <f>+M14-J14</f>
        <v>-40</v>
      </c>
      <c r="X14" s="40">
        <f>+U14/H14</f>
        <v>-0.23076923076923078</v>
      </c>
    </row>
    <row r="15" spans="1:24" ht="15" x14ac:dyDescent="0.25">
      <c r="A15" s="4">
        <v>90807</v>
      </c>
      <c r="B15" s="4" t="s">
        <v>45</v>
      </c>
      <c r="C15" s="4"/>
      <c r="D15" s="73">
        <v>0.75</v>
      </c>
      <c r="E15" s="15"/>
      <c r="F15" s="14"/>
      <c r="G15" s="14"/>
      <c r="H15" s="32"/>
      <c r="I15" s="25"/>
      <c r="J15" s="53"/>
      <c r="K15" s="14"/>
      <c r="L15" s="54"/>
      <c r="M15" s="54"/>
      <c r="N15" s="32"/>
      <c r="O15" s="14"/>
      <c r="P15" s="25"/>
      <c r="Q15" s="25"/>
      <c r="R15" s="55"/>
      <c r="S15" s="33"/>
      <c r="U15" s="32"/>
      <c r="V15" s="55"/>
      <c r="W15" s="55"/>
      <c r="X15" s="60"/>
    </row>
    <row r="16" spans="1:24" ht="15" x14ac:dyDescent="0.25">
      <c r="A16" s="4"/>
      <c r="B16" s="4" t="s">
        <v>46</v>
      </c>
      <c r="C16" s="4"/>
      <c r="D16" s="73"/>
      <c r="E16" s="5"/>
      <c r="F16" s="8"/>
      <c r="G16" s="8"/>
      <c r="H16" s="30"/>
      <c r="I16" s="12"/>
      <c r="J16" s="31"/>
      <c r="K16" s="8"/>
      <c r="N16" s="30"/>
      <c r="O16" s="8"/>
      <c r="P16" s="12"/>
      <c r="Q16" s="12"/>
      <c r="R16" s="24"/>
      <c r="S16" s="52"/>
      <c r="U16" s="30"/>
      <c r="V16" s="24"/>
      <c r="W16" s="24"/>
      <c r="X16" s="35"/>
    </row>
    <row r="17" spans="1:24" ht="15" x14ac:dyDescent="0.25">
      <c r="A17" s="4">
        <v>90808</v>
      </c>
      <c r="B17" s="4" t="s">
        <v>45</v>
      </c>
      <c r="C17" s="4"/>
      <c r="D17" s="73">
        <v>1.25</v>
      </c>
      <c r="E17" s="5">
        <v>180</v>
      </c>
      <c r="F17" s="18">
        <v>30</v>
      </c>
      <c r="G17" s="8">
        <f>+D17*F17</f>
        <v>37.5</v>
      </c>
      <c r="H17" s="30">
        <f>+E17*F17</f>
        <v>5400</v>
      </c>
      <c r="I17" s="12"/>
      <c r="J17" s="31">
        <f>+H17/G17</f>
        <v>144</v>
      </c>
      <c r="K17" s="18">
        <v>5000</v>
      </c>
      <c r="L17" s="10">
        <f>+K17/F17</f>
        <v>166.66666666666666</v>
      </c>
      <c r="M17" s="10">
        <f>+K17/G17</f>
        <v>133.33333333333334</v>
      </c>
      <c r="N17" s="51">
        <v>180</v>
      </c>
      <c r="O17" s="18">
        <v>30</v>
      </c>
      <c r="P17" s="49">
        <f>+D17*O17</f>
        <v>37.5</v>
      </c>
      <c r="Q17" s="12">
        <f>+N17*O17</f>
        <v>5400</v>
      </c>
      <c r="R17" s="24">
        <f>+Q17/P17</f>
        <v>144</v>
      </c>
      <c r="S17" s="52">
        <f>+S8*Q17</f>
        <v>4320</v>
      </c>
      <c r="U17" s="30">
        <f>+K17-H17</f>
        <v>-400</v>
      </c>
      <c r="V17" s="24">
        <f>+L17-E17</f>
        <v>-13.333333333333343</v>
      </c>
      <c r="W17" s="24">
        <f>+M17-J17</f>
        <v>-10.666666666666657</v>
      </c>
      <c r="X17" s="40">
        <f>+U17/H17</f>
        <v>-7.407407407407407E-2</v>
      </c>
    </row>
    <row r="18" spans="1:24" ht="15" x14ac:dyDescent="0.25">
      <c r="A18" s="4">
        <v>90809</v>
      </c>
      <c r="B18" s="4" t="s">
        <v>45</v>
      </c>
      <c r="C18" s="4"/>
      <c r="D18" s="73">
        <v>1.25</v>
      </c>
      <c r="E18" s="15"/>
      <c r="F18" s="14"/>
      <c r="G18" s="14"/>
      <c r="H18" s="32"/>
      <c r="I18" s="25"/>
      <c r="J18" s="53"/>
      <c r="K18" s="14"/>
      <c r="L18" s="54"/>
      <c r="M18" s="54"/>
      <c r="N18" s="32"/>
      <c r="O18" s="14"/>
      <c r="P18" s="25"/>
      <c r="Q18" s="25"/>
      <c r="R18" s="55"/>
      <c r="S18" s="33"/>
      <c r="U18" s="32"/>
      <c r="V18" s="55"/>
      <c r="W18" s="55"/>
      <c r="X18" s="60"/>
    </row>
    <row r="19" spans="1:24" ht="15" x14ac:dyDescent="0.25">
      <c r="A19" s="4"/>
      <c r="B19" s="4" t="s">
        <v>46</v>
      </c>
      <c r="C19" s="4"/>
      <c r="D19" s="73"/>
      <c r="F19" s="8"/>
      <c r="G19" s="8"/>
      <c r="H19" s="34"/>
      <c r="I19" s="16"/>
      <c r="J19" s="35"/>
      <c r="K19" s="8"/>
      <c r="N19" s="34"/>
      <c r="O19" s="8"/>
      <c r="P19" s="12"/>
      <c r="Q19" s="12"/>
      <c r="R19" s="12"/>
      <c r="S19" s="52"/>
      <c r="U19" s="34"/>
      <c r="V19" s="16"/>
      <c r="W19" s="16"/>
      <c r="X19" s="35"/>
    </row>
    <row r="20" spans="1:24" ht="15" x14ac:dyDescent="0.25">
      <c r="A20" s="4">
        <v>90853</v>
      </c>
      <c r="B20" s="4" t="s">
        <v>47</v>
      </c>
      <c r="C20" s="4"/>
      <c r="D20" s="73">
        <v>1</v>
      </c>
      <c r="E20" s="5">
        <v>70</v>
      </c>
      <c r="F20" s="18">
        <v>40</v>
      </c>
      <c r="G20" s="8">
        <f t="shared" ref="G20:G22" si="0">+D20*F20</f>
        <v>40</v>
      </c>
      <c r="H20" s="30">
        <f t="shared" ref="H20:H22" si="1">+E20*F20</f>
        <v>2800</v>
      </c>
      <c r="I20" s="16"/>
      <c r="J20" s="31">
        <f t="shared" ref="J20:J22" si="2">+H20/G20</f>
        <v>70</v>
      </c>
      <c r="K20" s="18">
        <v>2000</v>
      </c>
      <c r="L20" s="10">
        <f t="shared" ref="L20:L22" si="3">+K20/F20</f>
        <v>50</v>
      </c>
      <c r="M20" s="10">
        <f t="shared" ref="M20:M22" si="4">+K20/G20</f>
        <v>50</v>
      </c>
      <c r="N20" s="51">
        <v>90</v>
      </c>
      <c r="O20" s="18">
        <v>40</v>
      </c>
      <c r="P20" s="49">
        <f t="shared" ref="P20:P22" si="5">+D20*O20</f>
        <v>40</v>
      </c>
      <c r="Q20" s="12">
        <f t="shared" ref="Q20:Q22" si="6">+N20*O20</f>
        <v>3600</v>
      </c>
      <c r="R20" s="24">
        <f t="shared" ref="R20:R22" si="7">+Q20/P20</f>
        <v>90</v>
      </c>
      <c r="S20" s="52">
        <f>+S8*Q20</f>
        <v>2880</v>
      </c>
      <c r="U20" s="30">
        <f t="shared" ref="U20:U22" si="8">+K20-H20</f>
        <v>-800</v>
      </c>
      <c r="V20" s="24">
        <f t="shared" ref="V20:V22" si="9">+L20-E20</f>
        <v>-20</v>
      </c>
      <c r="W20" s="24">
        <f t="shared" ref="W20:W22" si="10">+M20-J20</f>
        <v>-20</v>
      </c>
      <c r="X20" s="40">
        <f>+U20/H20</f>
        <v>-0.2857142857142857</v>
      </c>
    </row>
    <row r="21" spans="1:24" ht="15" x14ac:dyDescent="0.25">
      <c r="A21" s="4">
        <v>90853</v>
      </c>
      <c r="B21" s="4" t="s">
        <v>47</v>
      </c>
      <c r="C21" s="4"/>
      <c r="D21" s="73">
        <v>1.5</v>
      </c>
      <c r="E21" s="5">
        <v>120</v>
      </c>
      <c r="F21" s="18">
        <v>30</v>
      </c>
      <c r="G21" s="8">
        <f t="shared" si="0"/>
        <v>45</v>
      </c>
      <c r="H21" s="30">
        <f t="shared" si="1"/>
        <v>3600</v>
      </c>
      <c r="I21" s="16"/>
      <c r="J21" s="31">
        <f t="shared" si="2"/>
        <v>80</v>
      </c>
      <c r="K21" s="18">
        <v>3000</v>
      </c>
      <c r="L21" s="10">
        <f t="shared" si="3"/>
        <v>100</v>
      </c>
      <c r="M21" s="10">
        <f t="shared" si="4"/>
        <v>66.666666666666671</v>
      </c>
      <c r="N21" s="51">
        <v>135</v>
      </c>
      <c r="O21" s="18">
        <v>30</v>
      </c>
      <c r="P21" s="49">
        <f t="shared" si="5"/>
        <v>45</v>
      </c>
      <c r="Q21" s="12">
        <f t="shared" si="6"/>
        <v>4050</v>
      </c>
      <c r="R21" s="24">
        <f t="shared" si="7"/>
        <v>90</v>
      </c>
      <c r="S21" s="52">
        <f>+S8*Q21</f>
        <v>3240</v>
      </c>
      <c r="U21" s="30">
        <f t="shared" si="8"/>
        <v>-600</v>
      </c>
      <c r="V21" s="24">
        <f t="shared" si="9"/>
        <v>-20</v>
      </c>
      <c r="W21" s="24">
        <f t="shared" si="10"/>
        <v>-13.333333333333329</v>
      </c>
      <c r="X21" s="40">
        <f>+U21/H21</f>
        <v>-0.16666666666666666</v>
      </c>
    </row>
    <row r="22" spans="1:24" ht="15" x14ac:dyDescent="0.25">
      <c r="A22" s="4">
        <v>90847</v>
      </c>
      <c r="B22" s="4" t="s">
        <v>48</v>
      </c>
      <c r="C22" s="4"/>
      <c r="D22" s="73">
        <v>1</v>
      </c>
      <c r="E22" s="5">
        <v>175</v>
      </c>
      <c r="F22" s="18">
        <v>40</v>
      </c>
      <c r="G22" s="8">
        <f t="shared" si="0"/>
        <v>40</v>
      </c>
      <c r="H22" s="30">
        <f t="shared" si="1"/>
        <v>7000</v>
      </c>
      <c r="I22" s="16"/>
      <c r="J22" s="31">
        <f t="shared" si="2"/>
        <v>175</v>
      </c>
      <c r="K22" s="18">
        <v>5000</v>
      </c>
      <c r="L22" s="10">
        <f t="shared" si="3"/>
        <v>125</v>
      </c>
      <c r="M22" s="10">
        <f t="shared" si="4"/>
        <v>125</v>
      </c>
      <c r="N22" s="51">
        <v>175</v>
      </c>
      <c r="O22" s="18">
        <v>40</v>
      </c>
      <c r="P22" s="49">
        <f t="shared" si="5"/>
        <v>40</v>
      </c>
      <c r="Q22" s="12">
        <f t="shared" si="6"/>
        <v>7000</v>
      </c>
      <c r="R22" s="24">
        <f t="shared" si="7"/>
        <v>175</v>
      </c>
      <c r="S22" s="52">
        <f>+S8*Q22</f>
        <v>5600</v>
      </c>
      <c r="U22" s="30">
        <f t="shared" si="8"/>
        <v>-2000</v>
      </c>
      <c r="V22" s="24">
        <f t="shared" si="9"/>
        <v>-50</v>
      </c>
      <c r="W22" s="24">
        <f t="shared" si="10"/>
        <v>-50</v>
      </c>
      <c r="X22" s="40">
        <f>+U22/H22</f>
        <v>-0.2857142857142857</v>
      </c>
    </row>
    <row r="23" spans="1:24" ht="15" x14ac:dyDescent="0.25">
      <c r="A23" s="4"/>
      <c r="B23" s="4" t="s">
        <v>49</v>
      </c>
      <c r="C23" s="4"/>
      <c r="D23" s="73"/>
      <c r="E23" s="44"/>
      <c r="F23" s="44"/>
      <c r="G23" s="44"/>
      <c r="H23" s="57"/>
      <c r="I23" s="16"/>
      <c r="J23" s="58"/>
      <c r="K23" s="44"/>
      <c r="L23" s="59"/>
      <c r="M23" s="59"/>
      <c r="N23" s="57"/>
      <c r="O23" s="44"/>
      <c r="P23" s="49"/>
      <c r="Q23" s="49"/>
      <c r="R23" s="49"/>
      <c r="S23" s="58"/>
      <c r="T23" s="59"/>
      <c r="U23" s="57"/>
      <c r="V23" s="49"/>
      <c r="W23" s="49"/>
      <c r="X23" s="58"/>
    </row>
    <row r="24" spans="1:24" ht="15" x14ac:dyDescent="0.25">
      <c r="A24" s="4">
        <v>90846</v>
      </c>
      <c r="B24" s="4" t="s">
        <v>48</v>
      </c>
      <c r="C24" s="4"/>
      <c r="D24" s="73">
        <v>1</v>
      </c>
      <c r="E24" s="5">
        <v>175</v>
      </c>
      <c r="F24" s="18">
        <v>30</v>
      </c>
      <c r="G24" s="8">
        <f>+D24*F24</f>
        <v>30</v>
      </c>
      <c r="H24" s="30">
        <f>+E24*F24</f>
        <v>5250</v>
      </c>
      <c r="I24" s="16"/>
      <c r="J24" s="31">
        <f>+H24/G24</f>
        <v>175</v>
      </c>
      <c r="K24" s="18">
        <v>4500</v>
      </c>
      <c r="L24" s="10">
        <f>+K24/F24</f>
        <v>150</v>
      </c>
      <c r="M24" s="10">
        <f>+K24/G24</f>
        <v>150</v>
      </c>
      <c r="N24" s="51">
        <v>175</v>
      </c>
      <c r="O24" s="18">
        <v>30</v>
      </c>
      <c r="P24" s="49">
        <f>+D24*O24</f>
        <v>30</v>
      </c>
      <c r="Q24" s="12">
        <f>+N24*O24</f>
        <v>5250</v>
      </c>
      <c r="R24" s="24">
        <f>+Q24/P24</f>
        <v>175</v>
      </c>
      <c r="S24" s="52">
        <f>+S8*Q24</f>
        <v>4200</v>
      </c>
      <c r="U24" s="30">
        <f>+K24-H24</f>
        <v>-750</v>
      </c>
      <c r="V24" s="24">
        <f>+L24-E24</f>
        <v>-25</v>
      </c>
      <c r="W24" s="24">
        <f>+M24-J24</f>
        <v>-25</v>
      </c>
      <c r="X24" s="40">
        <f>+U24/H24</f>
        <v>-0.14285714285714285</v>
      </c>
    </row>
    <row r="25" spans="1:24" ht="15" x14ac:dyDescent="0.25">
      <c r="A25" s="4"/>
      <c r="B25" s="4" t="s">
        <v>50</v>
      </c>
      <c r="C25" s="4"/>
      <c r="D25" s="73"/>
      <c r="E25" s="44"/>
      <c r="F25" s="44"/>
      <c r="G25" s="44"/>
      <c r="H25" s="57"/>
      <c r="I25" s="16"/>
      <c r="J25" s="58"/>
      <c r="K25" s="44"/>
      <c r="L25" s="59"/>
      <c r="M25" s="59"/>
      <c r="N25" s="57"/>
      <c r="O25" s="44"/>
      <c r="P25" s="49"/>
      <c r="Q25" s="49"/>
      <c r="R25" s="49"/>
      <c r="S25" s="58"/>
      <c r="T25" s="59"/>
      <c r="U25" s="57"/>
      <c r="V25" s="49"/>
      <c r="W25" s="49"/>
      <c r="X25" s="58"/>
    </row>
    <row r="26" spans="1:24" ht="15" x14ac:dyDescent="0.25">
      <c r="A26" s="4">
        <v>99998</v>
      </c>
      <c r="B26" s="4" t="s">
        <v>51</v>
      </c>
      <c r="C26" s="4"/>
      <c r="D26" s="73">
        <v>1</v>
      </c>
      <c r="E26" s="5">
        <v>250</v>
      </c>
      <c r="F26" s="18">
        <v>10</v>
      </c>
      <c r="G26" s="8">
        <f>+D26*F26</f>
        <v>10</v>
      </c>
      <c r="H26" s="30">
        <f>+E26*F26</f>
        <v>2500</v>
      </c>
      <c r="I26" s="16"/>
      <c r="J26" s="31">
        <f>+H26/G26</f>
        <v>250</v>
      </c>
      <c r="K26" s="18">
        <v>2000</v>
      </c>
      <c r="L26" s="10">
        <f>+K26/F26</f>
        <v>200</v>
      </c>
      <c r="M26" s="10">
        <f>+K26/G26</f>
        <v>200</v>
      </c>
      <c r="N26" s="51">
        <v>250</v>
      </c>
      <c r="O26" s="18">
        <v>10</v>
      </c>
      <c r="P26" s="49">
        <f>+D26*O26</f>
        <v>10</v>
      </c>
      <c r="Q26" s="12">
        <f>+N26*O26</f>
        <v>2500</v>
      </c>
      <c r="R26" s="24">
        <f>+Q26/P26</f>
        <v>250</v>
      </c>
      <c r="S26" s="52">
        <f>+S8*Q26</f>
        <v>2000</v>
      </c>
      <c r="U26" s="30">
        <f>+K26-H26</f>
        <v>-500</v>
      </c>
      <c r="V26" s="24">
        <f>+L26-E26</f>
        <v>-50</v>
      </c>
      <c r="W26" s="24">
        <f>+M26-J26</f>
        <v>-50</v>
      </c>
      <c r="X26" s="40">
        <f>+U26/H26</f>
        <v>-0.2</v>
      </c>
    </row>
    <row r="27" spans="1:24" ht="15" x14ac:dyDescent="0.25">
      <c r="A27" s="4"/>
      <c r="B27" s="4" t="s">
        <v>52</v>
      </c>
      <c r="C27" s="4"/>
      <c r="D27" s="4"/>
      <c r="F27" s="8"/>
      <c r="G27" s="8"/>
      <c r="H27" s="34"/>
      <c r="I27" s="16"/>
      <c r="J27" s="35"/>
      <c r="K27" s="8"/>
      <c r="N27" s="34"/>
      <c r="O27" s="16"/>
      <c r="P27" s="16"/>
      <c r="Q27" s="16"/>
      <c r="R27" s="16"/>
      <c r="S27" s="35"/>
      <c r="U27" s="34"/>
      <c r="V27" s="16"/>
      <c r="W27" s="16"/>
      <c r="X27" s="35"/>
    </row>
    <row r="28" spans="1:24" x14ac:dyDescent="0.2">
      <c r="F28" s="8"/>
      <c r="G28" s="8"/>
      <c r="H28" s="34"/>
      <c r="I28" s="16"/>
      <c r="J28" s="35"/>
      <c r="K28" s="8"/>
      <c r="N28" s="34"/>
      <c r="O28" s="16"/>
      <c r="P28" s="16"/>
      <c r="Q28" s="16"/>
      <c r="R28" s="16"/>
      <c r="S28" s="35"/>
      <c r="U28" s="34"/>
      <c r="V28" s="16"/>
      <c r="W28" s="16"/>
      <c r="X28" s="35"/>
    </row>
    <row r="29" spans="1:24" s="4" customFormat="1" ht="15.75" thickBot="1" x14ac:dyDescent="0.3">
      <c r="A29" s="4" t="s">
        <v>18</v>
      </c>
      <c r="F29" s="74">
        <f>SUM(F9:F27)</f>
        <v>290</v>
      </c>
      <c r="G29" s="74">
        <f>SUM(G9:G27)</f>
        <v>285</v>
      </c>
      <c r="H29" s="75">
        <f>SUM(H9:H27)</f>
        <v>40250</v>
      </c>
      <c r="I29" s="76">
        <f>+H29/F29</f>
        <v>138.79310344827587</v>
      </c>
      <c r="J29" s="77">
        <f>+H29/G29</f>
        <v>141.2280701754386</v>
      </c>
      <c r="K29" s="78">
        <f>SUM(K9:K27)</f>
        <v>32000</v>
      </c>
      <c r="L29" s="76">
        <f>+K29/F29</f>
        <v>110.34482758620689</v>
      </c>
      <c r="M29" s="76">
        <f>+K29/G29</f>
        <v>112.28070175438596</v>
      </c>
      <c r="N29" s="75"/>
      <c r="O29" s="74">
        <f>SUM(O9:O28)</f>
        <v>290</v>
      </c>
      <c r="P29" s="74">
        <f>SUM(P9:P28)</f>
        <v>285</v>
      </c>
      <c r="Q29" s="78">
        <f>SUM(Q9:Q28)</f>
        <v>41500</v>
      </c>
      <c r="R29" s="77">
        <f>+Q29/P29</f>
        <v>145.61403508771929</v>
      </c>
      <c r="S29" s="79">
        <f>SUM(S9:S28)</f>
        <v>33200</v>
      </c>
      <c r="U29" s="75">
        <f>SUM(U9:U27)</f>
        <v>-8250</v>
      </c>
      <c r="V29" s="80"/>
      <c r="W29" s="80"/>
      <c r="X29" s="81">
        <f>+U29/H29</f>
        <v>-0.20496894409937888</v>
      </c>
    </row>
    <row r="30" spans="1:24" ht="15" thickTop="1" x14ac:dyDescent="0.2"/>
  </sheetData>
  <mergeCells count="5">
    <mergeCell ref="N5:S5"/>
    <mergeCell ref="U6:X6"/>
    <mergeCell ref="H7:J7"/>
    <mergeCell ref="K7:M7"/>
    <mergeCell ref="U7:X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125" zoomScaleNormal="125" workbookViewId="0">
      <selection activeCell="A4" sqref="A4"/>
    </sheetView>
  </sheetViews>
  <sheetFormatPr defaultRowHeight="14.25" x14ac:dyDescent="0.2"/>
  <cols>
    <col min="4" max="4" width="9.5" bestFit="1" customWidth="1"/>
  </cols>
  <sheetData>
    <row r="1" spans="1:24" x14ac:dyDescent="0.2">
      <c r="B1" s="91"/>
      <c r="C1" t="s">
        <v>78</v>
      </c>
    </row>
    <row r="3" spans="1:24" ht="18" x14ac:dyDescent="0.25">
      <c r="A3" s="45" t="s">
        <v>83</v>
      </c>
    </row>
    <row r="4" spans="1:24" ht="18" x14ac:dyDescent="0.25">
      <c r="A4" s="42" t="s">
        <v>70</v>
      </c>
      <c r="B4" s="41"/>
      <c r="C4" s="41"/>
      <c r="D4" s="41"/>
      <c r="E4" s="41"/>
    </row>
    <row r="5" spans="1:24" s="4" customFormat="1" ht="15" x14ac:dyDescent="0.25">
      <c r="N5" s="93" t="s">
        <v>59</v>
      </c>
      <c r="O5" s="93"/>
      <c r="P5" s="93"/>
      <c r="Q5" s="93"/>
      <c r="R5" s="93"/>
      <c r="S5" s="93"/>
    </row>
    <row r="6" spans="1:24" s="4" customFormat="1" ht="15" x14ac:dyDescent="0.25">
      <c r="A6" s="4" t="s">
        <v>4</v>
      </c>
      <c r="K6" s="63"/>
      <c r="L6" s="63"/>
      <c r="M6" s="63"/>
      <c r="N6" s="64"/>
      <c r="O6" s="64"/>
      <c r="P6" s="64"/>
      <c r="Q6" s="64" t="s">
        <v>65</v>
      </c>
      <c r="R6" s="64"/>
      <c r="S6" s="64" t="s">
        <v>57</v>
      </c>
      <c r="U6" s="96" t="s">
        <v>64</v>
      </c>
      <c r="V6" s="96"/>
      <c r="W6" s="96"/>
      <c r="X6" s="96"/>
    </row>
    <row r="7" spans="1:24" s="4" customFormat="1" ht="15" x14ac:dyDescent="0.25">
      <c r="D7" s="65" t="s">
        <v>37</v>
      </c>
      <c r="E7" s="65" t="s">
        <v>61</v>
      </c>
      <c r="F7" s="65"/>
      <c r="G7" s="1"/>
      <c r="H7" s="94" t="s">
        <v>63</v>
      </c>
      <c r="I7" s="93"/>
      <c r="J7" s="95"/>
      <c r="K7" s="93" t="s">
        <v>55</v>
      </c>
      <c r="L7" s="93"/>
      <c r="M7" s="93"/>
      <c r="N7" s="66" t="s">
        <v>61</v>
      </c>
      <c r="O7" s="1" t="s">
        <v>39</v>
      </c>
      <c r="P7" s="1" t="s">
        <v>37</v>
      </c>
      <c r="Q7" s="1" t="s">
        <v>66</v>
      </c>
      <c r="R7" s="1" t="s">
        <v>42</v>
      </c>
      <c r="S7" s="67" t="s">
        <v>58</v>
      </c>
      <c r="U7" s="94" t="s">
        <v>53</v>
      </c>
      <c r="V7" s="93"/>
      <c r="W7" s="93"/>
      <c r="X7" s="95"/>
    </row>
    <row r="8" spans="1:24" s="4" customFormat="1" ht="15" x14ac:dyDescent="0.25">
      <c r="A8" s="4" t="s">
        <v>34</v>
      </c>
      <c r="B8" s="4" t="s">
        <v>36</v>
      </c>
      <c r="D8" s="1" t="s">
        <v>73</v>
      </c>
      <c r="E8" s="1" t="s">
        <v>62</v>
      </c>
      <c r="F8" s="11" t="s">
        <v>39</v>
      </c>
      <c r="G8" s="1" t="s">
        <v>37</v>
      </c>
      <c r="H8" s="66" t="s">
        <v>40</v>
      </c>
      <c r="I8" s="1" t="s">
        <v>41</v>
      </c>
      <c r="J8" s="67" t="s">
        <v>43</v>
      </c>
      <c r="K8" s="11" t="s">
        <v>40</v>
      </c>
      <c r="L8" s="1" t="s">
        <v>41</v>
      </c>
      <c r="M8" s="1" t="s">
        <v>43</v>
      </c>
      <c r="N8" s="68"/>
      <c r="O8" s="63"/>
      <c r="P8" s="63"/>
      <c r="Q8" s="63"/>
      <c r="R8" s="63"/>
      <c r="S8" s="69">
        <v>0.8</v>
      </c>
      <c r="U8" s="70" t="s">
        <v>18</v>
      </c>
      <c r="V8" s="71" t="s">
        <v>54</v>
      </c>
      <c r="W8" s="71" t="s">
        <v>42</v>
      </c>
      <c r="X8" s="72" t="s">
        <v>56</v>
      </c>
    </row>
    <row r="9" spans="1:24" ht="15" x14ac:dyDescent="0.25">
      <c r="A9" s="4">
        <v>90801</v>
      </c>
      <c r="B9" s="4" t="s">
        <v>35</v>
      </c>
      <c r="C9" s="4"/>
      <c r="D9" s="73">
        <v>1</v>
      </c>
      <c r="E9" s="5">
        <v>175</v>
      </c>
      <c r="F9" s="18">
        <v>40</v>
      </c>
      <c r="G9" s="8">
        <f>+D9*F9</f>
        <v>40</v>
      </c>
      <c r="H9" s="28">
        <f>+E9*F9</f>
        <v>7000</v>
      </c>
      <c r="I9" s="43"/>
      <c r="J9" s="29">
        <f>+H9/G9</f>
        <v>175</v>
      </c>
      <c r="K9" s="19">
        <v>5000</v>
      </c>
      <c r="L9" s="6">
        <f>+K9/F9</f>
        <v>125</v>
      </c>
      <c r="M9" s="6">
        <f>+K9/G9</f>
        <v>125</v>
      </c>
      <c r="N9" s="47">
        <v>175</v>
      </c>
      <c r="O9" s="18">
        <v>40</v>
      </c>
      <c r="P9" s="49">
        <f>+D9*O9</f>
        <v>40</v>
      </c>
      <c r="Q9" s="43">
        <f>+N9*O9</f>
        <v>7000</v>
      </c>
      <c r="R9" s="23">
        <f>+Q9/P9</f>
        <v>175</v>
      </c>
      <c r="S9" s="50">
        <f>+S8*Q9</f>
        <v>5600</v>
      </c>
      <c r="U9" s="38">
        <f>+K9-H9</f>
        <v>-2000</v>
      </c>
      <c r="V9" s="39">
        <f>+L9-E9</f>
        <v>-50</v>
      </c>
      <c r="W9" s="39">
        <f>+M9-J9</f>
        <v>-50</v>
      </c>
      <c r="X9" s="40">
        <f>+U9/H9</f>
        <v>-0.2857142857142857</v>
      </c>
    </row>
    <row r="10" spans="1:24" ht="15" x14ac:dyDescent="0.25">
      <c r="A10" s="4">
        <v>90862</v>
      </c>
      <c r="B10" s="4" t="s">
        <v>44</v>
      </c>
      <c r="C10" s="4"/>
      <c r="D10" s="73">
        <v>0.25</v>
      </c>
      <c r="E10" s="15"/>
      <c r="F10" s="14"/>
      <c r="G10" s="14"/>
      <c r="H10" s="32"/>
      <c r="I10" s="25"/>
      <c r="J10" s="53"/>
      <c r="K10" s="14"/>
      <c r="L10" s="54"/>
      <c r="M10" s="54"/>
      <c r="N10" s="32"/>
      <c r="O10" s="14"/>
      <c r="P10" s="25"/>
      <c r="Q10" s="25"/>
      <c r="R10" s="55"/>
      <c r="S10" s="33"/>
      <c r="U10" s="32"/>
      <c r="V10" s="25"/>
      <c r="W10" s="25"/>
      <c r="X10" s="33"/>
    </row>
    <row r="11" spans="1:24" ht="15" x14ac:dyDescent="0.25">
      <c r="A11" s="4">
        <v>90804</v>
      </c>
      <c r="B11" s="4" t="s">
        <v>45</v>
      </c>
      <c r="C11" s="4"/>
      <c r="D11" s="73">
        <v>0.5</v>
      </c>
      <c r="E11" s="56">
        <v>70</v>
      </c>
      <c r="F11" s="18">
        <v>40</v>
      </c>
      <c r="G11" s="8">
        <f>+D11*F11</f>
        <v>20</v>
      </c>
      <c r="H11" s="30">
        <f>+E11*F11</f>
        <v>2800</v>
      </c>
      <c r="J11" s="31">
        <f>+H11/G11</f>
        <v>140</v>
      </c>
      <c r="K11" s="18">
        <v>2500</v>
      </c>
      <c r="L11" s="10">
        <f>+K11/F11</f>
        <v>62.5</v>
      </c>
      <c r="M11" s="10">
        <f>+K11/G11</f>
        <v>125</v>
      </c>
      <c r="N11" s="51">
        <v>70</v>
      </c>
      <c r="O11" s="18">
        <v>40</v>
      </c>
      <c r="P11" s="49">
        <f>+D11*O11</f>
        <v>20</v>
      </c>
      <c r="Q11" s="12">
        <f>+N11*O11</f>
        <v>2800</v>
      </c>
      <c r="R11" s="24">
        <f>+Q11/P11</f>
        <v>140</v>
      </c>
      <c r="S11" s="52">
        <f>+S8*Q11</f>
        <v>2240</v>
      </c>
      <c r="U11" s="30">
        <f>+K11-H11</f>
        <v>-300</v>
      </c>
      <c r="V11" s="24">
        <f>+L11-E11</f>
        <v>-7.5</v>
      </c>
      <c r="W11" s="24">
        <f>+M11-J11</f>
        <v>-15</v>
      </c>
      <c r="X11" s="40">
        <f>+U11/H11</f>
        <v>-0.10714285714285714</v>
      </c>
    </row>
    <row r="12" spans="1:24" ht="15" x14ac:dyDescent="0.25">
      <c r="A12" s="4">
        <v>90805</v>
      </c>
      <c r="B12" s="4" t="s">
        <v>45</v>
      </c>
      <c r="C12" s="4"/>
      <c r="D12" s="73">
        <v>0.5</v>
      </c>
      <c r="E12" s="15"/>
      <c r="F12" s="14"/>
      <c r="G12" s="14"/>
      <c r="H12" s="32"/>
      <c r="I12" s="25"/>
      <c r="J12" s="53"/>
      <c r="K12" s="14"/>
      <c r="L12" s="54"/>
      <c r="M12" s="54"/>
      <c r="N12" s="32"/>
      <c r="O12" s="14"/>
      <c r="P12" s="25"/>
      <c r="Q12" s="25"/>
      <c r="R12" s="55"/>
      <c r="S12" s="33"/>
      <c r="U12" s="32"/>
      <c r="V12" s="55"/>
      <c r="W12" s="55"/>
      <c r="X12" s="60"/>
    </row>
    <row r="13" spans="1:24" ht="15" x14ac:dyDescent="0.25">
      <c r="A13" s="4"/>
      <c r="B13" s="4" t="s">
        <v>46</v>
      </c>
      <c r="C13" s="4"/>
      <c r="D13" s="73"/>
      <c r="E13" s="5"/>
      <c r="F13" s="8"/>
      <c r="G13" s="8"/>
      <c r="H13" s="30"/>
      <c r="I13" s="12"/>
      <c r="J13" s="31"/>
      <c r="K13" s="8"/>
      <c r="N13" s="30"/>
      <c r="O13" s="8"/>
      <c r="P13" s="12"/>
      <c r="Q13" s="12"/>
      <c r="R13" s="24"/>
      <c r="S13" s="52"/>
      <c r="U13" s="30"/>
      <c r="V13" s="24"/>
      <c r="W13" s="24"/>
      <c r="X13" s="35"/>
    </row>
    <row r="14" spans="1:24" ht="15" x14ac:dyDescent="0.25">
      <c r="A14" s="4">
        <v>90806</v>
      </c>
      <c r="B14" s="4" t="s">
        <v>45</v>
      </c>
      <c r="C14" s="4"/>
      <c r="D14" s="73">
        <v>0.75</v>
      </c>
      <c r="E14" s="5">
        <v>130</v>
      </c>
      <c r="F14" s="18">
        <v>30</v>
      </c>
      <c r="G14" s="8">
        <f>+D14*F14</f>
        <v>22.5</v>
      </c>
      <c r="H14" s="30">
        <f>+E14*F14</f>
        <v>3900</v>
      </c>
      <c r="I14" s="12"/>
      <c r="J14" s="31">
        <f>+H14/G14</f>
        <v>173.33333333333334</v>
      </c>
      <c r="K14" s="18">
        <v>3000</v>
      </c>
      <c r="L14" s="10">
        <f>+K14/F14</f>
        <v>100</v>
      </c>
      <c r="M14" s="10">
        <f>+K14/G14</f>
        <v>133.33333333333334</v>
      </c>
      <c r="N14" s="51">
        <v>130</v>
      </c>
      <c r="O14" s="18">
        <v>30</v>
      </c>
      <c r="P14" s="49">
        <f>+D14*O14</f>
        <v>22.5</v>
      </c>
      <c r="Q14" s="12">
        <f>+N14*O14</f>
        <v>3900</v>
      </c>
      <c r="R14" s="24">
        <f>+Q14/P14</f>
        <v>173.33333333333334</v>
      </c>
      <c r="S14" s="52">
        <f>+S8*Q14</f>
        <v>3120</v>
      </c>
      <c r="U14" s="30">
        <f>+K14-H14</f>
        <v>-900</v>
      </c>
      <c r="V14" s="24">
        <f>+L14-E14</f>
        <v>-30</v>
      </c>
      <c r="W14" s="24">
        <f>+M14-J14</f>
        <v>-40</v>
      </c>
      <c r="X14" s="40">
        <f>+U14/H14</f>
        <v>-0.23076923076923078</v>
      </c>
    </row>
    <row r="15" spans="1:24" ht="15" x14ac:dyDescent="0.25">
      <c r="A15" s="4">
        <v>90807</v>
      </c>
      <c r="B15" s="4" t="s">
        <v>45</v>
      </c>
      <c r="C15" s="4"/>
      <c r="D15" s="73">
        <v>0.75</v>
      </c>
      <c r="E15" s="15"/>
      <c r="F15" s="14"/>
      <c r="G15" s="14"/>
      <c r="H15" s="32"/>
      <c r="I15" s="25"/>
      <c r="J15" s="53"/>
      <c r="K15" s="14"/>
      <c r="L15" s="54"/>
      <c r="M15" s="54"/>
      <c r="N15" s="32"/>
      <c r="O15" s="14"/>
      <c r="P15" s="25"/>
      <c r="Q15" s="25"/>
      <c r="R15" s="55"/>
      <c r="S15" s="33"/>
      <c r="U15" s="32"/>
      <c r="V15" s="55"/>
      <c r="W15" s="55"/>
      <c r="X15" s="60"/>
    </row>
    <row r="16" spans="1:24" ht="15" x14ac:dyDescent="0.25">
      <c r="A16" s="4"/>
      <c r="B16" s="4" t="s">
        <v>46</v>
      </c>
      <c r="C16" s="4"/>
      <c r="D16" s="73"/>
      <c r="E16" s="5"/>
      <c r="F16" s="8"/>
      <c r="G16" s="8"/>
      <c r="H16" s="30"/>
      <c r="I16" s="12"/>
      <c r="J16" s="31"/>
      <c r="K16" s="8"/>
      <c r="N16" s="30"/>
      <c r="O16" s="8"/>
      <c r="P16" s="12"/>
      <c r="Q16" s="12"/>
      <c r="R16" s="24"/>
      <c r="S16" s="52"/>
      <c r="U16" s="30"/>
      <c r="V16" s="24"/>
      <c r="W16" s="24"/>
      <c r="X16" s="35"/>
    </row>
    <row r="17" spans="1:24" ht="15" x14ac:dyDescent="0.25">
      <c r="A17" s="4">
        <v>90808</v>
      </c>
      <c r="B17" s="4" t="s">
        <v>45</v>
      </c>
      <c r="C17" s="4"/>
      <c r="D17" s="73">
        <v>1.25</v>
      </c>
      <c r="E17" s="5">
        <v>180</v>
      </c>
      <c r="F17" s="18">
        <v>30</v>
      </c>
      <c r="G17" s="8">
        <f>+D17*F17</f>
        <v>37.5</v>
      </c>
      <c r="H17" s="30">
        <f>+E17*F17</f>
        <v>5400</v>
      </c>
      <c r="I17" s="12"/>
      <c r="J17" s="31">
        <f>+H17/G17</f>
        <v>144</v>
      </c>
      <c r="K17" s="18">
        <v>5000</v>
      </c>
      <c r="L17" s="10">
        <f>+K17/F17</f>
        <v>166.66666666666666</v>
      </c>
      <c r="M17" s="10">
        <f>+K17/G17</f>
        <v>133.33333333333334</v>
      </c>
      <c r="N17" s="51">
        <v>180</v>
      </c>
      <c r="O17" s="18">
        <v>30</v>
      </c>
      <c r="P17" s="49">
        <f>+D17*O17</f>
        <v>37.5</v>
      </c>
      <c r="Q17" s="12">
        <f>+N17*O17</f>
        <v>5400</v>
      </c>
      <c r="R17" s="24">
        <f>+Q17/P17</f>
        <v>144</v>
      </c>
      <c r="S17" s="52">
        <f>+S8*Q17</f>
        <v>4320</v>
      </c>
      <c r="U17" s="30">
        <f>+K17-H17</f>
        <v>-400</v>
      </c>
      <c r="V17" s="24">
        <f>+L17-E17</f>
        <v>-13.333333333333343</v>
      </c>
      <c r="W17" s="24">
        <f>+M17-J17</f>
        <v>-10.666666666666657</v>
      </c>
      <c r="X17" s="40">
        <f>+U17/H17</f>
        <v>-7.407407407407407E-2</v>
      </c>
    </row>
    <row r="18" spans="1:24" ht="15" x14ac:dyDescent="0.25">
      <c r="A18" s="4">
        <v>90809</v>
      </c>
      <c r="B18" s="4" t="s">
        <v>45</v>
      </c>
      <c r="C18" s="4"/>
      <c r="D18" s="73">
        <v>1.25</v>
      </c>
      <c r="E18" s="15"/>
      <c r="F18" s="14"/>
      <c r="G18" s="14"/>
      <c r="H18" s="32"/>
      <c r="I18" s="25"/>
      <c r="J18" s="53"/>
      <c r="K18" s="14"/>
      <c r="L18" s="54"/>
      <c r="M18" s="54"/>
      <c r="N18" s="32"/>
      <c r="O18" s="14"/>
      <c r="P18" s="25"/>
      <c r="Q18" s="25"/>
      <c r="R18" s="55"/>
      <c r="S18" s="33"/>
      <c r="U18" s="32"/>
      <c r="V18" s="55"/>
      <c r="W18" s="55"/>
      <c r="X18" s="60"/>
    </row>
    <row r="19" spans="1:24" ht="15" x14ac:dyDescent="0.25">
      <c r="A19" s="4"/>
      <c r="B19" s="4" t="s">
        <v>46</v>
      </c>
      <c r="C19" s="4"/>
      <c r="D19" s="73"/>
      <c r="F19" s="8"/>
      <c r="G19" s="8"/>
      <c r="H19" s="34"/>
      <c r="I19" s="16"/>
      <c r="J19" s="35"/>
      <c r="K19" s="8"/>
      <c r="N19" s="34"/>
      <c r="O19" s="8"/>
      <c r="P19" s="12"/>
      <c r="Q19" s="12"/>
      <c r="R19" s="12"/>
      <c r="S19" s="52"/>
      <c r="U19" s="34"/>
      <c r="V19" s="16"/>
      <c r="W19" s="16"/>
      <c r="X19" s="35"/>
    </row>
    <row r="20" spans="1:24" ht="15" x14ac:dyDescent="0.25">
      <c r="A20" s="4">
        <v>90853</v>
      </c>
      <c r="B20" s="4" t="s">
        <v>47</v>
      </c>
      <c r="C20" s="4"/>
      <c r="D20" s="73">
        <v>1</v>
      </c>
      <c r="E20" s="5">
        <v>70</v>
      </c>
      <c r="F20" s="18">
        <v>40</v>
      </c>
      <c r="G20" s="8">
        <f t="shared" ref="G20:G22" si="0">+D20*F20</f>
        <v>40</v>
      </c>
      <c r="H20" s="30">
        <f t="shared" ref="H20:H22" si="1">+E20*F20</f>
        <v>2800</v>
      </c>
      <c r="I20" s="16"/>
      <c r="J20" s="31">
        <f t="shared" ref="J20:J22" si="2">+H20/G20</f>
        <v>70</v>
      </c>
      <c r="K20" s="18">
        <v>2000</v>
      </c>
      <c r="L20" s="10">
        <f t="shared" ref="L20:L22" si="3">+K20/F20</f>
        <v>50</v>
      </c>
      <c r="M20" s="10">
        <f t="shared" ref="M20:M22" si="4">+K20/G20</f>
        <v>50</v>
      </c>
      <c r="N20" s="51">
        <v>90</v>
      </c>
      <c r="O20" s="18">
        <v>40</v>
      </c>
      <c r="P20" s="49">
        <f t="shared" ref="P20:P22" si="5">+D20*O20</f>
        <v>40</v>
      </c>
      <c r="Q20" s="12">
        <f t="shared" ref="Q20:Q22" si="6">+N20*O20</f>
        <v>3600</v>
      </c>
      <c r="R20" s="24">
        <f t="shared" ref="R20:R22" si="7">+Q20/P20</f>
        <v>90</v>
      </c>
      <c r="S20" s="52">
        <f>+S8*Q20</f>
        <v>2880</v>
      </c>
      <c r="U20" s="30">
        <f t="shared" ref="U20:U22" si="8">+K20-H20</f>
        <v>-800</v>
      </c>
      <c r="V20" s="24">
        <f t="shared" ref="V20:V22" si="9">+L20-E20</f>
        <v>-20</v>
      </c>
      <c r="W20" s="24">
        <f t="shared" ref="W20:W22" si="10">+M20-J20</f>
        <v>-20</v>
      </c>
      <c r="X20" s="40">
        <f>+U20/H20</f>
        <v>-0.2857142857142857</v>
      </c>
    </row>
    <row r="21" spans="1:24" ht="15" x14ac:dyDescent="0.25">
      <c r="A21" s="4">
        <v>90853</v>
      </c>
      <c r="B21" s="4" t="s">
        <v>47</v>
      </c>
      <c r="C21" s="4"/>
      <c r="D21" s="73">
        <v>1.5</v>
      </c>
      <c r="E21" s="5">
        <v>120</v>
      </c>
      <c r="F21" s="18">
        <v>30</v>
      </c>
      <c r="G21" s="8">
        <f t="shared" si="0"/>
        <v>45</v>
      </c>
      <c r="H21" s="30">
        <f t="shared" si="1"/>
        <v>3600</v>
      </c>
      <c r="I21" s="16"/>
      <c r="J21" s="31">
        <f t="shared" si="2"/>
        <v>80</v>
      </c>
      <c r="K21" s="18">
        <v>3000</v>
      </c>
      <c r="L21" s="10">
        <f t="shared" si="3"/>
        <v>100</v>
      </c>
      <c r="M21" s="10">
        <f t="shared" si="4"/>
        <v>66.666666666666671</v>
      </c>
      <c r="N21" s="51">
        <v>135</v>
      </c>
      <c r="O21" s="18">
        <v>30</v>
      </c>
      <c r="P21" s="49">
        <f t="shared" si="5"/>
        <v>45</v>
      </c>
      <c r="Q21" s="12">
        <f t="shared" si="6"/>
        <v>4050</v>
      </c>
      <c r="R21" s="24">
        <f t="shared" si="7"/>
        <v>90</v>
      </c>
      <c r="S21" s="52">
        <f>+S8*Q21</f>
        <v>3240</v>
      </c>
      <c r="U21" s="30">
        <f t="shared" si="8"/>
        <v>-600</v>
      </c>
      <c r="V21" s="24">
        <f t="shared" si="9"/>
        <v>-20</v>
      </c>
      <c r="W21" s="24">
        <f t="shared" si="10"/>
        <v>-13.333333333333329</v>
      </c>
      <c r="X21" s="40">
        <f>+U21/H21</f>
        <v>-0.16666666666666666</v>
      </c>
    </row>
    <row r="22" spans="1:24" ht="15" x14ac:dyDescent="0.25">
      <c r="A22" s="4">
        <v>90847</v>
      </c>
      <c r="B22" s="4" t="s">
        <v>48</v>
      </c>
      <c r="C22" s="4"/>
      <c r="D22" s="73">
        <v>1</v>
      </c>
      <c r="E22" s="5">
        <v>175</v>
      </c>
      <c r="F22" s="18">
        <v>40</v>
      </c>
      <c r="G22" s="8">
        <f t="shared" si="0"/>
        <v>40</v>
      </c>
      <c r="H22" s="30">
        <f t="shared" si="1"/>
        <v>7000</v>
      </c>
      <c r="I22" s="16"/>
      <c r="J22" s="31">
        <f t="shared" si="2"/>
        <v>175</v>
      </c>
      <c r="K22" s="18">
        <v>5000</v>
      </c>
      <c r="L22" s="10">
        <f t="shared" si="3"/>
        <v>125</v>
      </c>
      <c r="M22" s="10">
        <f t="shared" si="4"/>
        <v>125</v>
      </c>
      <c r="N22" s="51">
        <v>175</v>
      </c>
      <c r="O22" s="18">
        <v>40</v>
      </c>
      <c r="P22" s="49">
        <f t="shared" si="5"/>
        <v>40</v>
      </c>
      <c r="Q22" s="12">
        <f t="shared" si="6"/>
        <v>7000</v>
      </c>
      <c r="R22" s="24">
        <f t="shared" si="7"/>
        <v>175</v>
      </c>
      <c r="S22" s="52">
        <f>+S8*Q22</f>
        <v>5600</v>
      </c>
      <c r="U22" s="30">
        <f t="shared" si="8"/>
        <v>-2000</v>
      </c>
      <c r="V22" s="24">
        <f t="shared" si="9"/>
        <v>-50</v>
      </c>
      <c r="W22" s="24">
        <f t="shared" si="10"/>
        <v>-50</v>
      </c>
      <c r="X22" s="40">
        <f>+U22/H22</f>
        <v>-0.2857142857142857</v>
      </c>
    </row>
    <row r="23" spans="1:24" ht="15" x14ac:dyDescent="0.25">
      <c r="A23" s="4"/>
      <c r="B23" s="4" t="s">
        <v>49</v>
      </c>
      <c r="C23" s="4"/>
      <c r="D23" s="73"/>
      <c r="E23" s="44"/>
      <c r="F23" s="44"/>
      <c r="G23" s="44"/>
      <c r="H23" s="57"/>
      <c r="I23" s="16"/>
      <c r="J23" s="58"/>
      <c r="K23" s="44"/>
      <c r="L23" s="59"/>
      <c r="M23" s="59"/>
      <c r="N23" s="57"/>
      <c r="O23" s="44"/>
      <c r="P23" s="49"/>
      <c r="Q23" s="49"/>
      <c r="R23" s="49"/>
      <c r="S23" s="58"/>
      <c r="T23" s="59"/>
      <c r="U23" s="57"/>
      <c r="V23" s="49"/>
      <c r="W23" s="49"/>
      <c r="X23" s="58"/>
    </row>
    <row r="24" spans="1:24" ht="15" x14ac:dyDescent="0.25">
      <c r="A24" s="4">
        <v>90846</v>
      </c>
      <c r="B24" s="4" t="s">
        <v>48</v>
      </c>
      <c r="C24" s="4"/>
      <c r="D24" s="73">
        <v>1</v>
      </c>
      <c r="E24" s="5">
        <v>175</v>
      </c>
      <c r="F24" s="18">
        <v>30</v>
      </c>
      <c r="G24" s="8">
        <f>+D24*F24</f>
        <v>30</v>
      </c>
      <c r="H24" s="30">
        <f>+E24*F24</f>
        <v>5250</v>
      </c>
      <c r="I24" s="16"/>
      <c r="J24" s="31">
        <f>+H24/G24</f>
        <v>175</v>
      </c>
      <c r="K24" s="18">
        <v>4500</v>
      </c>
      <c r="L24" s="10">
        <f>+K24/F24</f>
        <v>150</v>
      </c>
      <c r="M24" s="10">
        <f>+K24/G24</f>
        <v>150</v>
      </c>
      <c r="N24" s="51">
        <v>175</v>
      </c>
      <c r="O24" s="18">
        <v>30</v>
      </c>
      <c r="P24" s="49">
        <f>+D24*O24</f>
        <v>30</v>
      </c>
      <c r="Q24" s="12">
        <f>+N24*O24</f>
        <v>5250</v>
      </c>
      <c r="R24" s="24">
        <f>+Q24/P24</f>
        <v>175</v>
      </c>
      <c r="S24" s="52">
        <f>+S8*Q24</f>
        <v>4200</v>
      </c>
      <c r="U24" s="30">
        <f>+K24-H24</f>
        <v>-750</v>
      </c>
      <c r="V24" s="24">
        <f>+L24-E24</f>
        <v>-25</v>
      </c>
      <c r="W24" s="24">
        <f>+M24-J24</f>
        <v>-25</v>
      </c>
      <c r="X24" s="40">
        <f>+U24/H24</f>
        <v>-0.14285714285714285</v>
      </c>
    </row>
    <row r="25" spans="1:24" ht="15" x14ac:dyDescent="0.25">
      <c r="A25" s="4"/>
      <c r="B25" s="4" t="s">
        <v>50</v>
      </c>
      <c r="C25" s="4"/>
      <c r="D25" s="73"/>
      <c r="E25" s="44"/>
      <c r="F25" s="44"/>
      <c r="G25" s="44"/>
      <c r="H25" s="57"/>
      <c r="I25" s="16"/>
      <c r="J25" s="58"/>
      <c r="K25" s="44"/>
      <c r="L25" s="59"/>
      <c r="M25" s="59"/>
      <c r="N25" s="57"/>
      <c r="O25" s="44"/>
      <c r="P25" s="49"/>
      <c r="Q25" s="49"/>
      <c r="R25" s="49"/>
      <c r="S25" s="58"/>
      <c r="T25" s="59"/>
      <c r="U25" s="57"/>
      <c r="V25" s="49"/>
      <c r="W25" s="49"/>
      <c r="X25" s="58"/>
    </row>
    <row r="26" spans="1:24" ht="15" x14ac:dyDescent="0.25">
      <c r="A26" s="4">
        <v>99998</v>
      </c>
      <c r="B26" s="4" t="s">
        <v>51</v>
      </c>
      <c r="C26" s="4"/>
      <c r="D26" s="73">
        <v>1</v>
      </c>
      <c r="E26" s="5">
        <v>250</v>
      </c>
      <c r="F26" s="18">
        <v>10</v>
      </c>
      <c r="G26" s="8">
        <f>+D26*F26</f>
        <v>10</v>
      </c>
      <c r="H26" s="30">
        <f>+E26*F26</f>
        <v>2500</v>
      </c>
      <c r="I26" s="16"/>
      <c r="J26" s="31">
        <f>+H26/G26</f>
        <v>250</v>
      </c>
      <c r="K26" s="18">
        <v>2000</v>
      </c>
      <c r="L26" s="10">
        <f>+K26/F26</f>
        <v>200</v>
      </c>
      <c r="M26" s="10">
        <f>+K26/G26</f>
        <v>200</v>
      </c>
      <c r="N26" s="51">
        <v>250</v>
      </c>
      <c r="O26" s="18">
        <v>10</v>
      </c>
      <c r="P26" s="49">
        <f>+D26*O26</f>
        <v>10</v>
      </c>
      <c r="Q26" s="12">
        <f>+N26*O26</f>
        <v>2500</v>
      </c>
      <c r="R26" s="24">
        <f>+Q26/P26</f>
        <v>250</v>
      </c>
      <c r="S26" s="52">
        <f>+S8*Q26</f>
        <v>2000</v>
      </c>
      <c r="U26" s="30">
        <f>+K26-H26</f>
        <v>-500</v>
      </c>
      <c r="V26" s="24">
        <f>+L26-E26</f>
        <v>-50</v>
      </c>
      <c r="W26" s="24">
        <f>+M26-J26</f>
        <v>-50</v>
      </c>
      <c r="X26" s="40">
        <f>+U26/H26</f>
        <v>-0.2</v>
      </c>
    </row>
    <row r="27" spans="1:24" ht="15" x14ac:dyDescent="0.25">
      <c r="A27" s="4"/>
      <c r="B27" s="4" t="s">
        <v>52</v>
      </c>
      <c r="C27" s="4"/>
      <c r="D27" s="4"/>
      <c r="F27" s="8"/>
      <c r="G27" s="8"/>
      <c r="H27" s="34"/>
      <c r="I27" s="16"/>
      <c r="J27" s="35"/>
      <c r="K27" s="8"/>
      <c r="N27" s="34"/>
      <c r="O27" s="16"/>
      <c r="P27" s="16"/>
      <c r="Q27" s="16"/>
      <c r="R27" s="16"/>
      <c r="S27" s="35"/>
      <c r="U27" s="34"/>
      <c r="V27" s="16"/>
      <c r="W27" s="16"/>
      <c r="X27" s="35"/>
    </row>
    <row r="28" spans="1:24" x14ac:dyDescent="0.2">
      <c r="F28" s="8"/>
      <c r="G28" s="8"/>
      <c r="H28" s="34"/>
      <c r="I28" s="16"/>
      <c r="J28" s="35"/>
      <c r="K28" s="8"/>
      <c r="N28" s="34"/>
      <c r="O28" s="16"/>
      <c r="P28" s="16"/>
      <c r="Q28" s="16"/>
      <c r="R28" s="16"/>
      <c r="S28" s="35"/>
      <c r="U28" s="34"/>
      <c r="V28" s="16"/>
      <c r="W28" s="16"/>
      <c r="X28" s="35"/>
    </row>
    <row r="29" spans="1:24" s="4" customFormat="1" ht="15.75" thickBot="1" x14ac:dyDescent="0.3">
      <c r="A29" s="4" t="s">
        <v>18</v>
      </c>
      <c r="F29" s="74">
        <f>SUM(F9:F27)</f>
        <v>290</v>
      </c>
      <c r="G29" s="74">
        <f>SUM(G9:G27)</f>
        <v>285</v>
      </c>
      <c r="H29" s="75">
        <f>SUM(H9:H27)</f>
        <v>40250</v>
      </c>
      <c r="I29" s="76">
        <f>+H29/F29</f>
        <v>138.79310344827587</v>
      </c>
      <c r="J29" s="77">
        <f>+H29/G29</f>
        <v>141.2280701754386</v>
      </c>
      <c r="K29" s="78">
        <f>SUM(K9:K27)</f>
        <v>32000</v>
      </c>
      <c r="L29" s="76">
        <f>+K29/F29</f>
        <v>110.34482758620689</v>
      </c>
      <c r="M29" s="76">
        <f>+K29/G29</f>
        <v>112.28070175438596</v>
      </c>
      <c r="N29" s="75"/>
      <c r="O29" s="74">
        <f>SUM(O9:O28)</f>
        <v>290</v>
      </c>
      <c r="P29" s="74">
        <f>SUM(P9:P28)</f>
        <v>285</v>
      </c>
      <c r="Q29" s="78">
        <f>SUM(Q9:Q28)</f>
        <v>41500</v>
      </c>
      <c r="R29" s="77">
        <f>+Q29/P29</f>
        <v>145.61403508771929</v>
      </c>
      <c r="S29" s="79">
        <f>SUM(S9:S28)</f>
        <v>33200</v>
      </c>
      <c r="U29" s="75">
        <f>SUM(U9:U27)</f>
        <v>-8250</v>
      </c>
      <c r="V29" s="80"/>
      <c r="W29" s="80"/>
      <c r="X29" s="81">
        <f>+U29/H29</f>
        <v>-0.20496894409937888</v>
      </c>
    </row>
    <row r="30" spans="1:24" ht="15" thickTop="1" x14ac:dyDescent="0.2"/>
  </sheetData>
  <mergeCells count="5">
    <mergeCell ref="N5:S5"/>
    <mergeCell ref="U6:X6"/>
    <mergeCell ref="H7:J7"/>
    <mergeCell ref="K7:M7"/>
    <mergeCell ref="U7:X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125" zoomScaleNormal="125" workbookViewId="0">
      <selection activeCell="A4" sqref="A4"/>
    </sheetView>
  </sheetViews>
  <sheetFormatPr defaultRowHeight="14.25" x14ac:dyDescent="0.2"/>
  <cols>
    <col min="4" max="4" width="9.5" bestFit="1" customWidth="1"/>
  </cols>
  <sheetData>
    <row r="1" spans="1:24" x14ac:dyDescent="0.2">
      <c r="B1" s="91"/>
      <c r="C1" t="s">
        <v>78</v>
      </c>
    </row>
    <row r="3" spans="1:24" ht="18" x14ac:dyDescent="0.25">
      <c r="A3" s="45" t="s">
        <v>83</v>
      </c>
    </row>
    <row r="4" spans="1:24" ht="18" x14ac:dyDescent="0.25">
      <c r="A4" s="42" t="s">
        <v>71</v>
      </c>
      <c r="B4" s="41"/>
      <c r="C4" s="41"/>
      <c r="D4" s="41"/>
      <c r="E4" s="41"/>
    </row>
    <row r="5" spans="1:24" s="4" customFormat="1" ht="15" x14ac:dyDescent="0.25">
      <c r="N5" s="93" t="s">
        <v>59</v>
      </c>
      <c r="O5" s="93"/>
      <c r="P5" s="93"/>
      <c r="Q5" s="93"/>
      <c r="R5" s="93"/>
      <c r="S5" s="93"/>
    </row>
    <row r="6" spans="1:24" s="4" customFormat="1" ht="15" x14ac:dyDescent="0.25">
      <c r="A6" s="4" t="s">
        <v>4</v>
      </c>
      <c r="K6" s="63"/>
      <c r="L6" s="63"/>
      <c r="M6" s="63"/>
      <c r="N6" s="64"/>
      <c r="O6" s="64"/>
      <c r="P6" s="64"/>
      <c r="Q6" s="64" t="s">
        <v>65</v>
      </c>
      <c r="R6" s="64"/>
      <c r="S6" s="64" t="s">
        <v>57</v>
      </c>
      <c r="U6" s="96" t="s">
        <v>64</v>
      </c>
      <c r="V6" s="96"/>
      <c r="W6" s="96"/>
      <c r="X6" s="96"/>
    </row>
    <row r="7" spans="1:24" s="4" customFormat="1" ht="15" x14ac:dyDescent="0.25">
      <c r="D7" s="65" t="s">
        <v>37</v>
      </c>
      <c r="E7" s="65" t="s">
        <v>61</v>
      </c>
      <c r="F7" s="65"/>
      <c r="G7" s="1"/>
      <c r="H7" s="94" t="s">
        <v>63</v>
      </c>
      <c r="I7" s="93"/>
      <c r="J7" s="95"/>
      <c r="K7" s="93" t="s">
        <v>55</v>
      </c>
      <c r="L7" s="93"/>
      <c r="M7" s="93"/>
      <c r="N7" s="66" t="s">
        <v>61</v>
      </c>
      <c r="O7" s="1" t="s">
        <v>39</v>
      </c>
      <c r="P7" s="1" t="s">
        <v>37</v>
      </c>
      <c r="Q7" s="1" t="s">
        <v>66</v>
      </c>
      <c r="R7" s="1" t="s">
        <v>42</v>
      </c>
      <c r="S7" s="67" t="s">
        <v>58</v>
      </c>
      <c r="U7" s="94" t="s">
        <v>53</v>
      </c>
      <c r="V7" s="93"/>
      <c r="W7" s="93"/>
      <c r="X7" s="95"/>
    </row>
    <row r="8" spans="1:24" s="4" customFormat="1" ht="15" x14ac:dyDescent="0.25">
      <c r="A8" s="4" t="s">
        <v>34</v>
      </c>
      <c r="B8" s="4" t="s">
        <v>36</v>
      </c>
      <c r="D8" s="1" t="s">
        <v>73</v>
      </c>
      <c r="E8" s="1" t="s">
        <v>62</v>
      </c>
      <c r="F8" s="11" t="s">
        <v>39</v>
      </c>
      <c r="G8" s="1" t="s">
        <v>37</v>
      </c>
      <c r="H8" s="66" t="s">
        <v>40</v>
      </c>
      <c r="I8" s="1" t="s">
        <v>41</v>
      </c>
      <c r="J8" s="67" t="s">
        <v>43</v>
      </c>
      <c r="K8" s="11" t="s">
        <v>40</v>
      </c>
      <c r="L8" s="1" t="s">
        <v>41</v>
      </c>
      <c r="M8" s="1" t="s">
        <v>43</v>
      </c>
      <c r="N8" s="68"/>
      <c r="O8" s="63"/>
      <c r="P8" s="63"/>
      <c r="Q8" s="63"/>
      <c r="R8" s="63"/>
      <c r="S8" s="69">
        <v>0.8</v>
      </c>
      <c r="U8" s="70" t="s">
        <v>18</v>
      </c>
      <c r="V8" s="71" t="s">
        <v>54</v>
      </c>
      <c r="W8" s="71" t="s">
        <v>42</v>
      </c>
      <c r="X8" s="72" t="s">
        <v>56</v>
      </c>
    </row>
    <row r="9" spans="1:24" ht="15" x14ac:dyDescent="0.25">
      <c r="A9" s="4">
        <v>90801</v>
      </c>
      <c r="B9" s="4" t="s">
        <v>35</v>
      </c>
      <c r="C9" s="4"/>
      <c r="D9" s="73">
        <v>1</v>
      </c>
      <c r="E9" s="5">
        <v>175</v>
      </c>
      <c r="F9" s="18">
        <v>40</v>
      </c>
      <c r="G9" s="8">
        <f>+D9*F9</f>
        <v>40</v>
      </c>
      <c r="H9" s="28">
        <f>+E9*F9</f>
        <v>7000</v>
      </c>
      <c r="I9" s="43"/>
      <c r="J9" s="29">
        <f>+H9/G9</f>
        <v>175</v>
      </c>
      <c r="K9" s="19">
        <v>5000</v>
      </c>
      <c r="L9" s="6">
        <f>+K9/F9</f>
        <v>125</v>
      </c>
      <c r="M9" s="6">
        <f>+K9/G9</f>
        <v>125</v>
      </c>
      <c r="N9" s="47">
        <v>175</v>
      </c>
      <c r="O9" s="18">
        <v>40</v>
      </c>
      <c r="P9" s="49">
        <f>+D9*O9</f>
        <v>40</v>
      </c>
      <c r="Q9" s="43">
        <f>+N9*O9</f>
        <v>7000</v>
      </c>
      <c r="R9" s="23">
        <f>+Q9/P9</f>
        <v>175</v>
      </c>
      <c r="S9" s="50">
        <f>+S8*Q9</f>
        <v>5600</v>
      </c>
      <c r="U9" s="38">
        <f>+K9-H9</f>
        <v>-2000</v>
      </c>
      <c r="V9" s="39">
        <f>+L9-E9</f>
        <v>-50</v>
      </c>
      <c r="W9" s="39">
        <f>+M9-J9</f>
        <v>-50</v>
      </c>
      <c r="X9" s="40">
        <f>+U9/H9</f>
        <v>-0.2857142857142857</v>
      </c>
    </row>
    <row r="10" spans="1:24" ht="15" x14ac:dyDescent="0.25">
      <c r="A10" s="4">
        <v>90862</v>
      </c>
      <c r="B10" s="4" t="s">
        <v>44</v>
      </c>
      <c r="C10" s="4"/>
      <c r="D10" s="73">
        <v>0.25</v>
      </c>
      <c r="E10" s="15"/>
      <c r="F10" s="14"/>
      <c r="G10" s="14"/>
      <c r="H10" s="32"/>
      <c r="I10" s="25"/>
      <c r="J10" s="53"/>
      <c r="K10" s="14"/>
      <c r="L10" s="54"/>
      <c r="M10" s="54"/>
      <c r="N10" s="32"/>
      <c r="O10" s="14"/>
      <c r="P10" s="25"/>
      <c r="Q10" s="25"/>
      <c r="R10" s="55"/>
      <c r="S10" s="33"/>
      <c r="U10" s="32"/>
      <c r="V10" s="25"/>
      <c r="W10" s="25"/>
      <c r="X10" s="33"/>
    </row>
    <row r="11" spans="1:24" ht="15" x14ac:dyDescent="0.25">
      <c r="A11" s="4">
        <v>90804</v>
      </c>
      <c r="B11" s="4" t="s">
        <v>45</v>
      </c>
      <c r="C11" s="4"/>
      <c r="D11" s="73">
        <v>0.5</v>
      </c>
      <c r="E11" s="56">
        <v>70</v>
      </c>
      <c r="F11" s="18">
        <v>40</v>
      </c>
      <c r="G11" s="8">
        <f>+D11*F11</f>
        <v>20</v>
      </c>
      <c r="H11" s="30">
        <f>+E11*F11</f>
        <v>2800</v>
      </c>
      <c r="J11" s="31">
        <f>+H11/G11</f>
        <v>140</v>
      </c>
      <c r="K11" s="18">
        <v>2500</v>
      </c>
      <c r="L11" s="10">
        <f>+K11/F11</f>
        <v>62.5</v>
      </c>
      <c r="M11" s="10">
        <f>+K11/G11</f>
        <v>125</v>
      </c>
      <c r="N11" s="51">
        <v>70</v>
      </c>
      <c r="O11" s="18">
        <v>40</v>
      </c>
      <c r="P11" s="49">
        <f>+D11*O11</f>
        <v>20</v>
      </c>
      <c r="Q11" s="12">
        <f>+N11*O11</f>
        <v>2800</v>
      </c>
      <c r="R11" s="24">
        <f>+Q11/P11</f>
        <v>140</v>
      </c>
      <c r="S11" s="52">
        <f>+S8*Q11</f>
        <v>2240</v>
      </c>
      <c r="U11" s="30">
        <f>+K11-H11</f>
        <v>-300</v>
      </c>
      <c r="V11" s="24">
        <f>+L11-E11</f>
        <v>-7.5</v>
      </c>
      <c r="W11" s="24">
        <f>+M11-J11</f>
        <v>-15</v>
      </c>
      <c r="X11" s="40">
        <f>+U11/H11</f>
        <v>-0.10714285714285714</v>
      </c>
    </row>
    <row r="12" spans="1:24" ht="15" x14ac:dyDescent="0.25">
      <c r="A12" s="4">
        <v>90805</v>
      </c>
      <c r="B12" s="4" t="s">
        <v>45</v>
      </c>
      <c r="C12" s="4"/>
      <c r="D12" s="73">
        <v>0.5</v>
      </c>
      <c r="E12" s="15"/>
      <c r="F12" s="14"/>
      <c r="G12" s="14"/>
      <c r="H12" s="32"/>
      <c r="I12" s="25"/>
      <c r="J12" s="53"/>
      <c r="K12" s="14"/>
      <c r="L12" s="54"/>
      <c r="M12" s="54"/>
      <c r="N12" s="32"/>
      <c r="O12" s="14"/>
      <c r="P12" s="25"/>
      <c r="Q12" s="25"/>
      <c r="R12" s="55"/>
      <c r="S12" s="33"/>
      <c r="U12" s="32"/>
      <c r="V12" s="55"/>
      <c r="W12" s="55"/>
      <c r="X12" s="60"/>
    </row>
    <row r="13" spans="1:24" ht="15" x14ac:dyDescent="0.25">
      <c r="A13" s="4"/>
      <c r="B13" s="4" t="s">
        <v>46</v>
      </c>
      <c r="C13" s="4"/>
      <c r="D13" s="73"/>
      <c r="E13" s="5"/>
      <c r="F13" s="8"/>
      <c r="G13" s="8"/>
      <c r="H13" s="30"/>
      <c r="I13" s="12"/>
      <c r="J13" s="31"/>
      <c r="K13" s="8"/>
      <c r="N13" s="30"/>
      <c r="O13" s="8"/>
      <c r="P13" s="12"/>
      <c r="Q13" s="12"/>
      <c r="R13" s="24"/>
      <c r="S13" s="52"/>
      <c r="U13" s="30"/>
      <c r="V13" s="24"/>
      <c r="W13" s="24"/>
      <c r="X13" s="35"/>
    </row>
    <row r="14" spans="1:24" ht="15" x14ac:dyDescent="0.25">
      <c r="A14" s="4">
        <v>90806</v>
      </c>
      <c r="B14" s="4" t="s">
        <v>45</v>
      </c>
      <c r="C14" s="4"/>
      <c r="D14" s="73">
        <v>0.75</v>
      </c>
      <c r="E14" s="5">
        <v>130</v>
      </c>
      <c r="F14" s="18">
        <v>30</v>
      </c>
      <c r="G14" s="8">
        <f>+D14*F14</f>
        <v>22.5</v>
      </c>
      <c r="H14" s="30">
        <f>+E14*F14</f>
        <v>3900</v>
      </c>
      <c r="I14" s="12"/>
      <c r="J14" s="31">
        <f>+H14/G14</f>
        <v>173.33333333333334</v>
      </c>
      <c r="K14" s="18">
        <v>3000</v>
      </c>
      <c r="L14" s="10">
        <f>+K14/F14</f>
        <v>100</v>
      </c>
      <c r="M14" s="10">
        <f>+K14/G14</f>
        <v>133.33333333333334</v>
      </c>
      <c r="N14" s="51">
        <v>130</v>
      </c>
      <c r="O14" s="18">
        <v>30</v>
      </c>
      <c r="P14" s="49">
        <f>+D14*O14</f>
        <v>22.5</v>
      </c>
      <c r="Q14" s="12">
        <f>+N14*O14</f>
        <v>3900</v>
      </c>
      <c r="R14" s="24">
        <f>+Q14/P14</f>
        <v>173.33333333333334</v>
      </c>
      <c r="S14" s="52">
        <f>+S8*Q14</f>
        <v>3120</v>
      </c>
      <c r="U14" s="30">
        <f>+K14-H14</f>
        <v>-900</v>
      </c>
      <c r="V14" s="24">
        <f>+L14-E14</f>
        <v>-30</v>
      </c>
      <c r="W14" s="24">
        <f>+M14-J14</f>
        <v>-40</v>
      </c>
      <c r="X14" s="40">
        <f>+U14/H14</f>
        <v>-0.23076923076923078</v>
      </c>
    </row>
    <row r="15" spans="1:24" ht="15" x14ac:dyDescent="0.25">
      <c r="A15" s="4">
        <v>90807</v>
      </c>
      <c r="B15" s="4" t="s">
        <v>45</v>
      </c>
      <c r="C15" s="4"/>
      <c r="D15" s="73">
        <v>0.75</v>
      </c>
      <c r="E15" s="15"/>
      <c r="F15" s="14"/>
      <c r="G15" s="14"/>
      <c r="H15" s="32"/>
      <c r="I15" s="25"/>
      <c r="J15" s="53"/>
      <c r="K15" s="14"/>
      <c r="L15" s="54"/>
      <c r="M15" s="54"/>
      <c r="N15" s="32"/>
      <c r="O15" s="14"/>
      <c r="P15" s="25"/>
      <c r="Q15" s="25"/>
      <c r="R15" s="55"/>
      <c r="S15" s="33"/>
      <c r="U15" s="32"/>
      <c r="V15" s="55"/>
      <c r="W15" s="55"/>
      <c r="X15" s="60"/>
    </row>
    <row r="16" spans="1:24" ht="15" x14ac:dyDescent="0.25">
      <c r="A16" s="4"/>
      <c r="B16" s="4" t="s">
        <v>46</v>
      </c>
      <c r="C16" s="4"/>
      <c r="D16" s="73"/>
      <c r="E16" s="5"/>
      <c r="F16" s="8"/>
      <c r="G16" s="8"/>
      <c r="H16" s="30"/>
      <c r="I16" s="12"/>
      <c r="J16" s="31"/>
      <c r="K16" s="8"/>
      <c r="N16" s="30"/>
      <c r="O16" s="8"/>
      <c r="P16" s="12"/>
      <c r="Q16" s="12"/>
      <c r="R16" s="24"/>
      <c r="S16" s="52"/>
      <c r="U16" s="30"/>
      <c r="V16" s="24"/>
      <c r="W16" s="24"/>
      <c r="X16" s="35"/>
    </row>
    <row r="17" spans="1:24" ht="15" x14ac:dyDescent="0.25">
      <c r="A17" s="4">
        <v>90808</v>
      </c>
      <c r="B17" s="4" t="s">
        <v>45</v>
      </c>
      <c r="C17" s="4"/>
      <c r="D17" s="73">
        <v>1.25</v>
      </c>
      <c r="E17" s="5">
        <v>180</v>
      </c>
      <c r="F17" s="18">
        <v>30</v>
      </c>
      <c r="G17" s="8">
        <f>+D17*F17</f>
        <v>37.5</v>
      </c>
      <c r="H17" s="30">
        <f>+E17*F17</f>
        <v>5400</v>
      </c>
      <c r="I17" s="12"/>
      <c r="J17" s="31">
        <f>+H17/G17</f>
        <v>144</v>
      </c>
      <c r="K17" s="18">
        <v>5000</v>
      </c>
      <c r="L17" s="10">
        <f>+K17/F17</f>
        <v>166.66666666666666</v>
      </c>
      <c r="M17" s="10">
        <f>+K17/G17</f>
        <v>133.33333333333334</v>
      </c>
      <c r="N17" s="51">
        <v>180</v>
      </c>
      <c r="O17" s="18">
        <v>30</v>
      </c>
      <c r="P17" s="49">
        <f>+D17*O17</f>
        <v>37.5</v>
      </c>
      <c r="Q17" s="12">
        <f>+N17*O17</f>
        <v>5400</v>
      </c>
      <c r="R17" s="24">
        <f>+Q17/P17</f>
        <v>144</v>
      </c>
      <c r="S17" s="52">
        <f>+S8*Q17</f>
        <v>4320</v>
      </c>
      <c r="U17" s="30">
        <f>+K17-H17</f>
        <v>-400</v>
      </c>
      <c r="V17" s="24">
        <f>+L17-E17</f>
        <v>-13.333333333333343</v>
      </c>
      <c r="W17" s="24">
        <f>+M17-J17</f>
        <v>-10.666666666666657</v>
      </c>
      <c r="X17" s="40">
        <f>+U17/H17</f>
        <v>-7.407407407407407E-2</v>
      </c>
    </row>
    <row r="18" spans="1:24" ht="15" x14ac:dyDescent="0.25">
      <c r="A18" s="4">
        <v>90809</v>
      </c>
      <c r="B18" s="4" t="s">
        <v>45</v>
      </c>
      <c r="C18" s="4"/>
      <c r="D18" s="73">
        <v>1.25</v>
      </c>
      <c r="E18" s="15"/>
      <c r="F18" s="14"/>
      <c r="G18" s="14"/>
      <c r="H18" s="32"/>
      <c r="I18" s="25"/>
      <c r="J18" s="53"/>
      <c r="K18" s="14"/>
      <c r="L18" s="54"/>
      <c r="M18" s="54"/>
      <c r="N18" s="32"/>
      <c r="O18" s="14"/>
      <c r="P18" s="25"/>
      <c r="Q18" s="25"/>
      <c r="R18" s="55"/>
      <c r="S18" s="33"/>
      <c r="U18" s="32"/>
      <c r="V18" s="55"/>
      <c r="W18" s="55"/>
      <c r="X18" s="60"/>
    </row>
    <row r="19" spans="1:24" ht="15" x14ac:dyDescent="0.25">
      <c r="A19" s="4"/>
      <c r="B19" s="4" t="s">
        <v>46</v>
      </c>
      <c r="C19" s="4"/>
      <c r="D19" s="73"/>
      <c r="F19" s="8"/>
      <c r="G19" s="8"/>
      <c r="H19" s="34"/>
      <c r="I19" s="16"/>
      <c r="J19" s="35"/>
      <c r="K19" s="8"/>
      <c r="N19" s="34"/>
      <c r="O19" s="8"/>
      <c r="P19" s="12"/>
      <c r="Q19" s="12"/>
      <c r="R19" s="12"/>
      <c r="S19" s="52"/>
      <c r="U19" s="34"/>
      <c r="V19" s="16"/>
      <c r="W19" s="16"/>
      <c r="X19" s="35"/>
    </row>
    <row r="20" spans="1:24" ht="15" x14ac:dyDescent="0.25">
      <c r="A20" s="4">
        <v>90853</v>
      </c>
      <c r="B20" s="4" t="s">
        <v>47</v>
      </c>
      <c r="C20" s="4"/>
      <c r="D20" s="73">
        <v>1</v>
      </c>
      <c r="E20" s="5">
        <v>70</v>
      </c>
      <c r="F20" s="18">
        <v>40</v>
      </c>
      <c r="G20" s="8">
        <f t="shared" ref="G20:G22" si="0">+D20*F20</f>
        <v>40</v>
      </c>
      <c r="H20" s="30">
        <f t="shared" ref="H20:H22" si="1">+E20*F20</f>
        <v>2800</v>
      </c>
      <c r="I20" s="16"/>
      <c r="J20" s="31">
        <f t="shared" ref="J20:J22" si="2">+H20/G20</f>
        <v>70</v>
      </c>
      <c r="K20" s="18">
        <v>2000</v>
      </c>
      <c r="L20" s="10">
        <f t="shared" ref="L20:L22" si="3">+K20/F20</f>
        <v>50</v>
      </c>
      <c r="M20" s="10">
        <f t="shared" ref="M20:M22" si="4">+K20/G20</f>
        <v>50</v>
      </c>
      <c r="N20" s="51">
        <v>90</v>
      </c>
      <c r="O20" s="18">
        <v>40</v>
      </c>
      <c r="P20" s="49">
        <f t="shared" ref="P20:P22" si="5">+D20*O20</f>
        <v>40</v>
      </c>
      <c r="Q20" s="12">
        <f t="shared" ref="Q20:Q22" si="6">+N20*O20</f>
        <v>3600</v>
      </c>
      <c r="R20" s="24">
        <f t="shared" ref="R20:R22" si="7">+Q20/P20</f>
        <v>90</v>
      </c>
      <c r="S20" s="52">
        <f>+S8*Q20</f>
        <v>2880</v>
      </c>
      <c r="U20" s="30">
        <f t="shared" ref="U20:U22" si="8">+K20-H20</f>
        <v>-800</v>
      </c>
      <c r="V20" s="24">
        <f t="shared" ref="V20:V22" si="9">+L20-E20</f>
        <v>-20</v>
      </c>
      <c r="W20" s="24">
        <f t="shared" ref="W20:W22" si="10">+M20-J20</f>
        <v>-20</v>
      </c>
      <c r="X20" s="40">
        <f>+U20/H20</f>
        <v>-0.2857142857142857</v>
      </c>
    </row>
    <row r="21" spans="1:24" ht="15" x14ac:dyDescent="0.25">
      <c r="A21" s="4">
        <v>90853</v>
      </c>
      <c r="B21" s="4" t="s">
        <v>47</v>
      </c>
      <c r="C21" s="4"/>
      <c r="D21" s="73">
        <v>1.5</v>
      </c>
      <c r="E21" s="5">
        <v>120</v>
      </c>
      <c r="F21" s="18">
        <v>30</v>
      </c>
      <c r="G21" s="8">
        <f t="shared" si="0"/>
        <v>45</v>
      </c>
      <c r="H21" s="30">
        <f t="shared" si="1"/>
        <v>3600</v>
      </c>
      <c r="I21" s="16"/>
      <c r="J21" s="31">
        <f t="shared" si="2"/>
        <v>80</v>
      </c>
      <c r="K21" s="18">
        <v>3000</v>
      </c>
      <c r="L21" s="10">
        <f t="shared" si="3"/>
        <v>100</v>
      </c>
      <c r="M21" s="10">
        <f t="shared" si="4"/>
        <v>66.666666666666671</v>
      </c>
      <c r="N21" s="51">
        <v>135</v>
      </c>
      <c r="O21" s="18">
        <v>30</v>
      </c>
      <c r="P21" s="49">
        <f t="shared" si="5"/>
        <v>45</v>
      </c>
      <c r="Q21" s="12">
        <f t="shared" si="6"/>
        <v>4050</v>
      </c>
      <c r="R21" s="24">
        <f t="shared" si="7"/>
        <v>90</v>
      </c>
      <c r="S21" s="52">
        <f>+S8*Q21</f>
        <v>3240</v>
      </c>
      <c r="U21" s="30">
        <f t="shared" si="8"/>
        <v>-600</v>
      </c>
      <c r="V21" s="24">
        <f t="shared" si="9"/>
        <v>-20</v>
      </c>
      <c r="W21" s="24">
        <f t="shared" si="10"/>
        <v>-13.333333333333329</v>
      </c>
      <c r="X21" s="40">
        <f>+U21/H21</f>
        <v>-0.16666666666666666</v>
      </c>
    </row>
    <row r="22" spans="1:24" ht="15" x14ac:dyDescent="0.25">
      <c r="A22" s="4">
        <v>90847</v>
      </c>
      <c r="B22" s="4" t="s">
        <v>48</v>
      </c>
      <c r="C22" s="4"/>
      <c r="D22" s="73">
        <v>1</v>
      </c>
      <c r="E22" s="5">
        <v>175</v>
      </c>
      <c r="F22" s="18">
        <v>40</v>
      </c>
      <c r="G22" s="8">
        <f t="shared" si="0"/>
        <v>40</v>
      </c>
      <c r="H22" s="30">
        <f t="shared" si="1"/>
        <v>7000</v>
      </c>
      <c r="I22" s="16"/>
      <c r="J22" s="31">
        <f t="shared" si="2"/>
        <v>175</v>
      </c>
      <c r="K22" s="18">
        <v>5000</v>
      </c>
      <c r="L22" s="10">
        <f t="shared" si="3"/>
        <v>125</v>
      </c>
      <c r="M22" s="10">
        <f t="shared" si="4"/>
        <v>125</v>
      </c>
      <c r="N22" s="51">
        <v>175</v>
      </c>
      <c r="O22" s="18">
        <v>40</v>
      </c>
      <c r="P22" s="49">
        <f t="shared" si="5"/>
        <v>40</v>
      </c>
      <c r="Q22" s="12">
        <f t="shared" si="6"/>
        <v>7000</v>
      </c>
      <c r="R22" s="24">
        <f t="shared" si="7"/>
        <v>175</v>
      </c>
      <c r="S22" s="52">
        <f>+S8*Q22</f>
        <v>5600</v>
      </c>
      <c r="U22" s="30">
        <f t="shared" si="8"/>
        <v>-2000</v>
      </c>
      <c r="V22" s="24">
        <f t="shared" si="9"/>
        <v>-50</v>
      </c>
      <c r="W22" s="24">
        <f t="shared" si="10"/>
        <v>-50</v>
      </c>
      <c r="X22" s="40">
        <f>+U22/H22</f>
        <v>-0.2857142857142857</v>
      </c>
    </row>
    <row r="23" spans="1:24" ht="15" x14ac:dyDescent="0.25">
      <c r="A23" s="4"/>
      <c r="B23" s="4" t="s">
        <v>49</v>
      </c>
      <c r="C23" s="4"/>
      <c r="D23" s="73"/>
      <c r="E23" s="44"/>
      <c r="F23" s="44"/>
      <c r="G23" s="44"/>
      <c r="H23" s="57"/>
      <c r="I23" s="16"/>
      <c r="J23" s="58"/>
      <c r="K23" s="44"/>
      <c r="L23" s="59"/>
      <c r="M23" s="59"/>
      <c r="N23" s="57"/>
      <c r="O23" s="44"/>
      <c r="P23" s="49"/>
      <c r="Q23" s="49"/>
      <c r="R23" s="49"/>
      <c r="S23" s="58"/>
      <c r="T23" s="59"/>
      <c r="U23" s="57"/>
      <c r="V23" s="49"/>
      <c r="W23" s="49"/>
      <c r="X23" s="58"/>
    </row>
    <row r="24" spans="1:24" ht="15" x14ac:dyDescent="0.25">
      <c r="A24" s="4">
        <v>90846</v>
      </c>
      <c r="B24" s="4" t="s">
        <v>48</v>
      </c>
      <c r="C24" s="4"/>
      <c r="D24" s="73">
        <v>1</v>
      </c>
      <c r="E24" s="5">
        <v>175</v>
      </c>
      <c r="F24" s="18">
        <v>30</v>
      </c>
      <c r="G24" s="8">
        <f>+D24*F24</f>
        <v>30</v>
      </c>
      <c r="H24" s="30">
        <f>+E24*F24</f>
        <v>5250</v>
      </c>
      <c r="I24" s="16"/>
      <c r="J24" s="31">
        <f>+H24/G24</f>
        <v>175</v>
      </c>
      <c r="K24" s="18">
        <v>4500</v>
      </c>
      <c r="L24" s="10">
        <f>+K24/F24</f>
        <v>150</v>
      </c>
      <c r="M24" s="10">
        <f>+K24/G24</f>
        <v>150</v>
      </c>
      <c r="N24" s="51">
        <v>175</v>
      </c>
      <c r="O24" s="18">
        <v>30</v>
      </c>
      <c r="P24" s="49">
        <f>+D24*O24</f>
        <v>30</v>
      </c>
      <c r="Q24" s="12">
        <f>+N24*O24</f>
        <v>5250</v>
      </c>
      <c r="R24" s="24">
        <f>+Q24/P24</f>
        <v>175</v>
      </c>
      <c r="S24" s="52">
        <f>+S8*Q24</f>
        <v>4200</v>
      </c>
      <c r="U24" s="30">
        <f>+K24-H24</f>
        <v>-750</v>
      </c>
      <c r="V24" s="24">
        <f>+L24-E24</f>
        <v>-25</v>
      </c>
      <c r="W24" s="24">
        <f>+M24-J24</f>
        <v>-25</v>
      </c>
      <c r="X24" s="40">
        <f>+U24/H24</f>
        <v>-0.14285714285714285</v>
      </c>
    </row>
    <row r="25" spans="1:24" ht="15" x14ac:dyDescent="0.25">
      <c r="A25" s="4"/>
      <c r="B25" s="4" t="s">
        <v>50</v>
      </c>
      <c r="C25" s="4"/>
      <c r="D25" s="73"/>
      <c r="E25" s="44"/>
      <c r="F25" s="44"/>
      <c r="G25" s="44"/>
      <c r="H25" s="57"/>
      <c r="I25" s="16"/>
      <c r="J25" s="58"/>
      <c r="K25" s="44"/>
      <c r="L25" s="59"/>
      <c r="M25" s="59"/>
      <c r="N25" s="57"/>
      <c r="O25" s="44"/>
      <c r="P25" s="49"/>
      <c r="Q25" s="49"/>
      <c r="R25" s="49"/>
      <c r="S25" s="58"/>
      <c r="T25" s="59"/>
      <c r="U25" s="57"/>
      <c r="V25" s="49"/>
      <c r="W25" s="49"/>
      <c r="X25" s="58"/>
    </row>
    <row r="26" spans="1:24" ht="15" x14ac:dyDescent="0.25">
      <c r="A26" s="4">
        <v>99998</v>
      </c>
      <c r="B26" s="4" t="s">
        <v>51</v>
      </c>
      <c r="C26" s="4"/>
      <c r="D26" s="73">
        <v>1</v>
      </c>
      <c r="E26" s="5">
        <v>250</v>
      </c>
      <c r="F26" s="18">
        <v>10</v>
      </c>
      <c r="G26" s="8">
        <f>+D26*F26</f>
        <v>10</v>
      </c>
      <c r="H26" s="30">
        <f>+E26*F26</f>
        <v>2500</v>
      </c>
      <c r="I26" s="16"/>
      <c r="J26" s="31">
        <f>+H26/G26</f>
        <v>250</v>
      </c>
      <c r="K26" s="18">
        <v>2000</v>
      </c>
      <c r="L26" s="10">
        <f>+K26/F26</f>
        <v>200</v>
      </c>
      <c r="M26" s="10">
        <f>+K26/G26</f>
        <v>200</v>
      </c>
      <c r="N26" s="51">
        <v>250</v>
      </c>
      <c r="O26" s="18">
        <v>10</v>
      </c>
      <c r="P26" s="49">
        <f>+D26*O26</f>
        <v>10</v>
      </c>
      <c r="Q26" s="12">
        <f>+N26*O26</f>
        <v>2500</v>
      </c>
      <c r="R26" s="24">
        <f>+Q26/P26</f>
        <v>250</v>
      </c>
      <c r="S26" s="52">
        <f>+S8*Q26</f>
        <v>2000</v>
      </c>
      <c r="U26" s="30">
        <f>+K26-H26</f>
        <v>-500</v>
      </c>
      <c r="V26" s="24">
        <f>+L26-E26</f>
        <v>-50</v>
      </c>
      <c r="W26" s="24">
        <f>+M26-J26</f>
        <v>-50</v>
      </c>
      <c r="X26" s="40">
        <f>+U26/H26</f>
        <v>-0.2</v>
      </c>
    </row>
    <row r="27" spans="1:24" ht="15" x14ac:dyDescent="0.25">
      <c r="A27" s="4"/>
      <c r="B27" s="4" t="s">
        <v>52</v>
      </c>
      <c r="C27" s="4"/>
      <c r="D27" s="4"/>
      <c r="F27" s="8"/>
      <c r="G27" s="8"/>
      <c r="H27" s="34"/>
      <c r="I27" s="16"/>
      <c r="J27" s="35"/>
      <c r="K27" s="8"/>
      <c r="N27" s="34"/>
      <c r="O27" s="16"/>
      <c r="P27" s="16"/>
      <c r="Q27" s="16"/>
      <c r="R27" s="16"/>
      <c r="S27" s="35"/>
      <c r="U27" s="34"/>
      <c r="V27" s="16"/>
      <c r="W27" s="16"/>
      <c r="X27" s="35"/>
    </row>
    <row r="28" spans="1:24" x14ac:dyDescent="0.2">
      <c r="F28" s="8"/>
      <c r="G28" s="8"/>
      <c r="H28" s="34"/>
      <c r="I28" s="16"/>
      <c r="J28" s="35"/>
      <c r="K28" s="8"/>
      <c r="N28" s="34"/>
      <c r="O28" s="16"/>
      <c r="P28" s="16"/>
      <c r="Q28" s="16"/>
      <c r="R28" s="16"/>
      <c r="S28" s="35"/>
      <c r="U28" s="34"/>
      <c r="V28" s="16"/>
      <c r="W28" s="16"/>
      <c r="X28" s="35"/>
    </row>
    <row r="29" spans="1:24" s="4" customFormat="1" ht="15.75" thickBot="1" x14ac:dyDescent="0.3">
      <c r="A29" s="4" t="s">
        <v>18</v>
      </c>
      <c r="F29" s="74">
        <f>SUM(F9:F27)</f>
        <v>290</v>
      </c>
      <c r="G29" s="74">
        <f>SUM(G9:G27)</f>
        <v>285</v>
      </c>
      <c r="H29" s="75">
        <f>SUM(H9:H27)</f>
        <v>40250</v>
      </c>
      <c r="I29" s="76">
        <f>+H29/F29</f>
        <v>138.79310344827587</v>
      </c>
      <c r="J29" s="77">
        <f>+H29/G29</f>
        <v>141.2280701754386</v>
      </c>
      <c r="K29" s="78">
        <f>SUM(K9:K27)</f>
        <v>32000</v>
      </c>
      <c r="L29" s="76">
        <f>+K29/F29</f>
        <v>110.34482758620689</v>
      </c>
      <c r="M29" s="76">
        <f>+K29/G29</f>
        <v>112.28070175438596</v>
      </c>
      <c r="N29" s="75"/>
      <c r="O29" s="74">
        <f>SUM(O9:O28)</f>
        <v>290</v>
      </c>
      <c r="P29" s="74">
        <f>SUM(P9:P28)</f>
        <v>285</v>
      </c>
      <c r="Q29" s="78">
        <f>SUM(Q9:Q28)</f>
        <v>41500</v>
      </c>
      <c r="R29" s="77">
        <f>+Q29/P29</f>
        <v>145.61403508771929</v>
      </c>
      <c r="S29" s="79">
        <f>SUM(S9:S28)</f>
        <v>33200</v>
      </c>
      <c r="U29" s="75">
        <f>SUM(U9:U27)</f>
        <v>-8250</v>
      </c>
      <c r="V29" s="80"/>
      <c r="W29" s="80"/>
      <c r="X29" s="81">
        <f>+U29/H29</f>
        <v>-0.20496894409937888</v>
      </c>
    </row>
    <row r="30" spans="1:24" ht="15" thickTop="1" x14ac:dyDescent="0.2"/>
  </sheetData>
  <mergeCells count="5">
    <mergeCell ref="N5:S5"/>
    <mergeCell ref="U6:X6"/>
    <mergeCell ref="H7:J7"/>
    <mergeCell ref="K7:M7"/>
    <mergeCell ref="U7:X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125" zoomScaleNormal="125" workbookViewId="0">
      <selection activeCell="A4" sqref="A4"/>
    </sheetView>
  </sheetViews>
  <sheetFormatPr defaultRowHeight="14.25" x14ac:dyDescent="0.2"/>
  <cols>
    <col min="4" max="4" width="9.5" bestFit="1" customWidth="1"/>
  </cols>
  <sheetData>
    <row r="1" spans="1:24" x14ac:dyDescent="0.2">
      <c r="B1" s="91"/>
      <c r="C1" t="s">
        <v>78</v>
      </c>
    </row>
    <row r="3" spans="1:24" ht="18" x14ac:dyDescent="0.25">
      <c r="A3" s="45" t="s">
        <v>83</v>
      </c>
    </row>
    <row r="4" spans="1:24" ht="18" x14ac:dyDescent="0.25">
      <c r="A4" s="42" t="s">
        <v>75</v>
      </c>
      <c r="B4" s="41"/>
      <c r="C4" s="41"/>
      <c r="D4" s="41"/>
      <c r="E4" s="41"/>
    </row>
    <row r="5" spans="1:24" s="4" customFormat="1" ht="15" x14ac:dyDescent="0.25">
      <c r="N5" s="93" t="s">
        <v>59</v>
      </c>
      <c r="O5" s="93"/>
      <c r="P5" s="93"/>
      <c r="Q5" s="93"/>
      <c r="R5" s="93"/>
      <c r="S5" s="93"/>
    </row>
    <row r="6" spans="1:24" s="4" customFormat="1" ht="15" x14ac:dyDescent="0.25">
      <c r="A6" s="4" t="s">
        <v>4</v>
      </c>
      <c r="K6" s="63"/>
      <c r="L6" s="63"/>
      <c r="M6" s="63"/>
      <c r="N6" s="64"/>
      <c r="O6" s="64"/>
      <c r="P6" s="64"/>
      <c r="Q6" s="64" t="s">
        <v>65</v>
      </c>
      <c r="R6" s="64"/>
      <c r="S6" s="64" t="s">
        <v>57</v>
      </c>
      <c r="U6" s="96" t="s">
        <v>64</v>
      </c>
      <c r="V6" s="96"/>
      <c r="W6" s="96"/>
      <c r="X6" s="96"/>
    </row>
    <row r="7" spans="1:24" s="4" customFormat="1" ht="15" x14ac:dyDescent="0.25">
      <c r="D7" s="65" t="s">
        <v>37</v>
      </c>
      <c r="E7" s="65" t="s">
        <v>61</v>
      </c>
      <c r="F7" s="65"/>
      <c r="G7" s="1"/>
      <c r="H7" s="94" t="s">
        <v>63</v>
      </c>
      <c r="I7" s="93"/>
      <c r="J7" s="95"/>
      <c r="K7" s="93" t="s">
        <v>55</v>
      </c>
      <c r="L7" s="93"/>
      <c r="M7" s="93"/>
      <c r="N7" s="66" t="s">
        <v>61</v>
      </c>
      <c r="O7" s="1" t="s">
        <v>39</v>
      </c>
      <c r="P7" s="1" t="s">
        <v>37</v>
      </c>
      <c r="Q7" s="1" t="s">
        <v>66</v>
      </c>
      <c r="R7" s="1" t="s">
        <v>42</v>
      </c>
      <c r="S7" s="67" t="s">
        <v>58</v>
      </c>
      <c r="U7" s="94" t="s">
        <v>53</v>
      </c>
      <c r="V7" s="93"/>
      <c r="W7" s="93"/>
      <c r="X7" s="95"/>
    </row>
    <row r="8" spans="1:24" s="4" customFormat="1" ht="15" x14ac:dyDescent="0.25">
      <c r="A8" s="4" t="s">
        <v>34</v>
      </c>
      <c r="B8" s="4" t="s">
        <v>36</v>
      </c>
      <c r="D8" s="1" t="s">
        <v>73</v>
      </c>
      <c r="E8" s="1" t="s">
        <v>62</v>
      </c>
      <c r="F8" s="11" t="s">
        <v>39</v>
      </c>
      <c r="G8" s="1" t="s">
        <v>37</v>
      </c>
      <c r="H8" s="66" t="s">
        <v>40</v>
      </c>
      <c r="I8" s="1" t="s">
        <v>41</v>
      </c>
      <c r="J8" s="67" t="s">
        <v>43</v>
      </c>
      <c r="K8" s="11" t="s">
        <v>40</v>
      </c>
      <c r="L8" s="1" t="s">
        <v>41</v>
      </c>
      <c r="M8" s="1" t="s">
        <v>43</v>
      </c>
      <c r="N8" s="68"/>
      <c r="O8" s="63"/>
      <c r="P8" s="63"/>
      <c r="Q8" s="63"/>
      <c r="R8" s="63"/>
      <c r="S8" s="69">
        <v>0.8</v>
      </c>
      <c r="U8" s="70" t="s">
        <v>18</v>
      </c>
      <c r="V8" s="71" t="s">
        <v>54</v>
      </c>
      <c r="W8" s="71" t="s">
        <v>42</v>
      </c>
      <c r="X8" s="72" t="s">
        <v>56</v>
      </c>
    </row>
    <row r="9" spans="1:24" ht="15" x14ac:dyDescent="0.25">
      <c r="A9" s="4">
        <v>90801</v>
      </c>
      <c r="B9" s="4" t="s">
        <v>35</v>
      </c>
      <c r="C9" s="4"/>
      <c r="D9" s="73">
        <v>1</v>
      </c>
      <c r="E9" s="5">
        <v>175</v>
      </c>
      <c r="F9" s="18">
        <v>40</v>
      </c>
      <c r="G9" s="8">
        <f>+D9*F9</f>
        <v>40</v>
      </c>
      <c r="H9" s="28">
        <f>+E9*F9</f>
        <v>7000</v>
      </c>
      <c r="I9" s="43"/>
      <c r="J9" s="29">
        <f>+H9/G9</f>
        <v>175</v>
      </c>
      <c r="K9" s="19">
        <v>5000</v>
      </c>
      <c r="L9" s="6">
        <f>+K9/F9</f>
        <v>125</v>
      </c>
      <c r="M9" s="6">
        <f>+K9/G9</f>
        <v>125</v>
      </c>
      <c r="N9" s="47">
        <v>175</v>
      </c>
      <c r="O9" s="18">
        <v>40</v>
      </c>
      <c r="P9" s="49">
        <f>+D9*O9</f>
        <v>40</v>
      </c>
      <c r="Q9" s="43">
        <f>+N9*O9</f>
        <v>7000</v>
      </c>
      <c r="R9" s="23">
        <f>+Q9/P9</f>
        <v>175</v>
      </c>
      <c r="S9" s="50">
        <f>+S8*Q9</f>
        <v>5600</v>
      </c>
      <c r="U9" s="38">
        <f>+K9-H9</f>
        <v>-2000</v>
      </c>
      <c r="V9" s="39">
        <f>+L9-E9</f>
        <v>-50</v>
      </c>
      <c r="W9" s="39">
        <f>+M9-J9</f>
        <v>-50</v>
      </c>
      <c r="X9" s="40">
        <f>+U9/H9</f>
        <v>-0.2857142857142857</v>
      </c>
    </row>
    <row r="10" spans="1:24" ht="15" x14ac:dyDescent="0.25">
      <c r="A10" s="4">
        <v>90862</v>
      </c>
      <c r="B10" s="4" t="s">
        <v>44</v>
      </c>
      <c r="C10" s="4"/>
      <c r="D10" s="73">
        <v>0.25</v>
      </c>
      <c r="E10" s="15"/>
      <c r="F10" s="14"/>
      <c r="G10" s="14"/>
      <c r="H10" s="32"/>
      <c r="I10" s="25"/>
      <c r="J10" s="53"/>
      <c r="K10" s="14"/>
      <c r="L10" s="54"/>
      <c r="M10" s="54"/>
      <c r="N10" s="32"/>
      <c r="O10" s="14"/>
      <c r="P10" s="25"/>
      <c r="Q10" s="25"/>
      <c r="R10" s="55"/>
      <c r="S10" s="33"/>
      <c r="U10" s="32"/>
      <c r="V10" s="25"/>
      <c r="W10" s="25"/>
      <c r="X10" s="33"/>
    </row>
    <row r="11" spans="1:24" ht="15" x14ac:dyDescent="0.25">
      <c r="A11" s="4">
        <v>90804</v>
      </c>
      <c r="B11" s="4" t="s">
        <v>45</v>
      </c>
      <c r="C11" s="4"/>
      <c r="D11" s="73">
        <v>0.5</v>
      </c>
      <c r="E11" s="56">
        <v>70</v>
      </c>
      <c r="F11" s="18">
        <v>40</v>
      </c>
      <c r="G11" s="8">
        <f>+D11*F11</f>
        <v>20</v>
      </c>
      <c r="H11" s="30">
        <f>+E11*F11</f>
        <v>2800</v>
      </c>
      <c r="J11" s="31">
        <f>+H11/G11</f>
        <v>140</v>
      </c>
      <c r="K11" s="18">
        <v>2500</v>
      </c>
      <c r="L11" s="10">
        <f>+K11/F11</f>
        <v>62.5</v>
      </c>
      <c r="M11" s="10">
        <f>+K11/G11</f>
        <v>125</v>
      </c>
      <c r="N11" s="51">
        <v>70</v>
      </c>
      <c r="O11" s="18">
        <v>40</v>
      </c>
      <c r="P11" s="49">
        <f>+D11*O11</f>
        <v>20</v>
      </c>
      <c r="Q11" s="12">
        <f>+N11*O11</f>
        <v>2800</v>
      </c>
      <c r="R11" s="24">
        <f>+Q11/P11</f>
        <v>140</v>
      </c>
      <c r="S11" s="52">
        <f>+S8*Q11</f>
        <v>2240</v>
      </c>
      <c r="U11" s="30">
        <f>+K11-H11</f>
        <v>-300</v>
      </c>
      <c r="V11" s="24">
        <f>+L11-E11</f>
        <v>-7.5</v>
      </c>
      <c r="W11" s="24">
        <f>+M11-J11</f>
        <v>-15</v>
      </c>
      <c r="X11" s="40">
        <f>+U11/H11</f>
        <v>-0.10714285714285714</v>
      </c>
    </row>
    <row r="12" spans="1:24" ht="15" x14ac:dyDescent="0.25">
      <c r="A12" s="4">
        <v>90805</v>
      </c>
      <c r="B12" s="4" t="s">
        <v>45</v>
      </c>
      <c r="C12" s="4"/>
      <c r="D12" s="73">
        <v>0.5</v>
      </c>
      <c r="E12" s="15"/>
      <c r="F12" s="14"/>
      <c r="G12" s="14"/>
      <c r="H12" s="32"/>
      <c r="I12" s="25"/>
      <c r="J12" s="53"/>
      <c r="K12" s="14"/>
      <c r="L12" s="54"/>
      <c r="M12" s="54"/>
      <c r="N12" s="32"/>
      <c r="O12" s="14"/>
      <c r="P12" s="25"/>
      <c r="Q12" s="25"/>
      <c r="R12" s="55"/>
      <c r="S12" s="33"/>
      <c r="U12" s="32"/>
      <c r="V12" s="55"/>
      <c r="W12" s="55"/>
      <c r="X12" s="60"/>
    </row>
    <row r="13" spans="1:24" ht="15" x14ac:dyDescent="0.25">
      <c r="A13" s="4"/>
      <c r="B13" s="4" t="s">
        <v>46</v>
      </c>
      <c r="C13" s="4"/>
      <c r="D13" s="73"/>
      <c r="E13" s="5"/>
      <c r="F13" s="8"/>
      <c r="G13" s="8"/>
      <c r="H13" s="30"/>
      <c r="I13" s="12"/>
      <c r="J13" s="31"/>
      <c r="K13" s="8"/>
      <c r="N13" s="30"/>
      <c r="O13" s="8"/>
      <c r="P13" s="12"/>
      <c r="Q13" s="12"/>
      <c r="R13" s="24"/>
      <c r="S13" s="52"/>
      <c r="U13" s="30"/>
      <c r="V13" s="24"/>
      <c r="W13" s="24"/>
      <c r="X13" s="35"/>
    </row>
    <row r="14" spans="1:24" ht="15" x14ac:dyDescent="0.25">
      <c r="A14" s="4">
        <v>90806</v>
      </c>
      <c r="B14" s="4" t="s">
        <v>45</v>
      </c>
      <c r="C14" s="4"/>
      <c r="D14" s="73">
        <v>0.75</v>
      </c>
      <c r="E14" s="5">
        <v>130</v>
      </c>
      <c r="F14" s="18">
        <v>30</v>
      </c>
      <c r="G14" s="8">
        <f>+D14*F14</f>
        <v>22.5</v>
      </c>
      <c r="H14" s="30">
        <f>+E14*F14</f>
        <v>3900</v>
      </c>
      <c r="I14" s="12"/>
      <c r="J14" s="31">
        <f>+H14/G14</f>
        <v>173.33333333333334</v>
      </c>
      <c r="K14" s="18">
        <v>3000</v>
      </c>
      <c r="L14" s="10">
        <f>+K14/F14</f>
        <v>100</v>
      </c>
      <c r="M14" s="10">
        <f>+K14/G14</f>
        <v>133.33333333333334</v>
      </c>
      <c r="N14" s="51">
        <v>130</v>
      </c>
      <c r="O14" s="18">
        <v>30</v>
      </c>
      <c r="P14" s="49">
        <f>+D14*O14</f>
        <v>22.5</v>
      </c>
      <c r="Q14" s="12">
        <f>+N14*O14</f>
        <v>3900</v>
      </c>
      <c r="R14" s="24">
        <f>+Q14/P14</f>
        <v>173.33333333333334</v>
      </c>
      <c r="S14" s="52">
        <f>+S8*Q14</f>
        <v>3120</v>
      </c>
      <c r="U14" s="30">
        <f>+K14-H14</f>
        <v>-900</v>
      </c>
      <c r="V14" s="24">
        <f>+L14-E14</f>
        <v>-30</v>
      </c>
      <c r="W14" s="24">
        <f>+M14-J14</f>
        <v>-40</v>
      </c>
      <c r="X14" s="40">
        <f>+U14/H14</f>
        <v>-0.23076923076923078</v>
      </c>
    </row>
    <row r="15" spans="1:24" ht="15" x14ac:dyDescent="0.25">
      <c r="A15" s="4">
        <v>90807</v>
      </c>
      <c r="B15" s="4" t="s">
        <v>45</v>
      </c>
      <c r="C15" s="4"/>
      <c r="D15" s="73">
        <v>0.75</v>
      </c>
      <c r="E15" s="15"/>
      <c r="F15" s="14"/>
      <c r="G15" s="14"/>
      <c r="H15" s="32"/>
      <c r="I15" s="25"/>
      <c r="J15" s="53"/>
      <c r="K15" s="14"/>
      <c r="L15" s="54"/>
      <c r="M15" s="54"/>
      <c r="N15" s="32"/>
      <c r="O15" s="14"/>
      <c r="P15" s="25"/>
      <c r="Q15" s="25"/>
      <c r="R15" s="55"/>
      <c r="S15" s="33"/>
      <c r="U15" s="32"/>
      <c r="V15" s="55"/>
      <c r="W15" s="55"/>
      <c r="X15" s="60"/>
    </row>
    <row r="16" spans="1:24" ht="15" x14ac:dyDescent="0.25">
      <c r="A16" s="4"/>
      <c r="B16" s="4" t="s">
        <v>46</v>
      </c>
      <c r="C16" s="4"/>
      <c r="D16" s="73"/>
      <c r="E16" s="5"/>
      <c r="F16" s="8"/>
      <c r="G16" s="8"/>
      <c r="H16" s="30"/>
      <c r="I16" s="12"/>
      <c r="J16" s="31"/>
      <c r="K16" s="8"/>
      <c r="N16" s="30"/>
      <c r="O16" s="8"/>
      <c r="P16" s="12"/>
      <c r="Q16" s="12"/>
      <c r="R16" s="24"/>
      <c r="S16" s="52"/>
      <c r="U16" s="30"/>
      <c r="V16" s="24"/>
      <c r="W16" s="24"/>
      <c r="X16" s="35"/>
    </row>
    <row r="17" spans="1:24" ht="15" x14ac:dyDescent="0.25">
      <c r="A17" s="4">
        <v>90808</v>
      </c>
      <c r="B17" s="4" t="s">
        <v>45</v>
      </c>
      <c r="C17" s="4"/>
      <c r="D17" s="73">
        <v>1.25</v>
      </c>
      <c r="E17" s="5">
        <v>180</v>
      </c>
      <c r="F17" s="18">
        <v>30</v>
      </c>
      <c r="G17" s="8">
        <f>+D17*F17</f>
        <v>37.5</v>
      </c>
      <c r="H17" s="30">
        <f>+E17*F17</f>
        <v>5400</v>
      </c>
      <c r="I17" s="12"/>
      <c r="J17" s="31">
        <f>+H17/G17</f>
        <v>144</v>
      </c>
      <c r="K17" s="18">
        <v>5000</v>
      </c>
      <c r="L17" s="10">
        <f>+K17/F17</f>
        <v>166.66666666666666</v>
      </c>
      <c r="M17" s="10">
        <f>+K17/G17</f>
        <v>133.33333333333334</v>
      </c>
      <c r="N17" s="51">
        <v>180</v>
      </c>
      <c r="O17" s="18">
        <v>30</v>
      </c>
      <c r="P17" s="49">
        <f>+D17*O17</f>
        <v>37.5</v>
      </c>
      <c r="Q17" s="12">
        <f>+N17*O17</f>
        <v>5400</v>
      </c>
      <c r="R17" s="24">
        <f>+Q17/P17</f>
        <v>144</v>
      </c>
      <c r="S17" s="52">
        <f>+S8*Q17</f>
        <v>4320</v>
      </c>
      <c r="U17" s="30">
        <f>+K17-H17</f>
        <v>-400</v>
      </c>
      <c r="V17" s="24">
        <f>+L17-E17</f>
        <v>-13.333333333333343</v>
      </c>
      <c r="W17" s="24">
        <f>+M17-J17</f>
        <v>-10.666666666666657</v>
      </c>
      <c r="X17" s="40">
        <f>+U17/H17</f>
        <v>-7.407407407407407E-2</v>
      </c>
    </row>
    <row r="18" spans="1:24" ht="15" x14ac:dyDescent="0.25">
      <c r="A18" s="4">
        <v>90809</v>
      </c>
      <c r="B18" s="4" t="s">
        <v>45</v>
      </c>
      <c r="C18" s="4"/>
      <c r="D18" s="73">
        <v>1.25</v>
      </c>
      <c r="E18" s="15"/>
      <c r="F18" s="14"/>
      <c r="G18" s="14"/>
      <c r="H18" s="32"/>
      <c r="I18" s="25"/>
      <c r="J18" s="53"/>
      <c r="K18" s="14"/>
      <c r="L18" s="54"/>
      <c r="M18" s="54"/>
      <c r="N18" s="32"/>
      <c r="O18" s="14"/>
      <c r="P18" s="25"/>
      <c r="Q18" s="25"/>
      <c r="R18" s="55"/>
      <c r="S18" s="33"/>
      <c r="U18" s="32"/>
      <c r="V18" s="55"/>
      <c r="W18" s="55"/>
      <c r="X18" s="60"/>
    </row>
    <row r="19" spans="1:24" ht="15" x14ac:dyDescent="0.25">
      <c r="A19" s="4"/>
      <c r="B19" s="4" t="s">
        <v>46</v>
      </c>
      <c r="C19" s="4"/>
      <c r="D19" s="73"/>
      <c r="F19" s="8"/>
      <c r="G19" s="8"/>
      <c r="H19" s="34"/>
      <c r="I19" s="16"/>
      <c r="J19" s="35"/>
      <c r="K19" s="8"/>
      <c r="N19" s="34"/>
      <c r="O19" s="8"/>
      <c r="P19" s="12"/>
      <c r="Q19" s="12"/>
      <c r="R19" s="12"/>
      <c r="S19" s="52"/>
      <c r="U19" s="34"/>
      <c r="V19" s="16"/>
      <c r="W19" s="16"/>
      <c r="X19" s="35"/>
    </row>
    <row r="20" spans="1:24" ht="15" x14ac:dyDescent="0.25">
      <c r="A20" s="4">
        <v>90853</v>
      </c>
      <c r="B20" s="4" t="s">
        <v>47</v>
      </c>
      <c r="C20" s="4"/>
      <c r="D20" s="73">
        <v>1</v>
      </c>
      <c r="E20" s="5">
        <v>70</v>
      </c>
      <c r="F20" s="18">
        <v>40</v>
      </c>
      <c r="G20" s="8">
        <f t="shared" ref="G20:G22" si="0">+D20*F20</f>
        <v>40</v>
      </c>
      <c r="H20" s="30">
        <f t="shared" ref="H20:H22" si="1">+E20*F20</f>
        <v>2800</v>
      </c>
      <c r="I20" s="16"/>
      <c r="J20" s="31">
        <f t="shared" ref="J20:J22" si="2">+H20/G20</f>
        <v>70</v>
      </c>
      <c r="K20" s="18">
        <v>2000</v>
      </c>
      <c r="L20" s="10">
        <f t="shared" ref="L20:L22" si="3">+K20/F20</f>
        <v>50</v>
      </c>
      <c r="M20" s="10">
        <f t="shared" ref="M20:M22" si="4">+K20/G20</f>
        <v>50</v>
      </c>
      <c r="N20" s="51">
        <v>90</v>
      </c>
      <c r="O20" s="18">
        <v>40</v>
      </c>
      <c r="P20" s="49">
        <f t="shared" ref="P20:P22" si="5">+D20*O20</f>
        <v>40</v>
      </c>
      <c r="Q20" s="12">
        <f t="shared" ref="Q20:Q22" si="6">+N20*O20</f>
        <v>3600</v>
      </c>
      <c r="R20" s="24">
        <f t="shared" ref="R20:R22" si="7">+Q20/P20</f>
        <v>90</v>
      </c>
      <c r="S20" s="52">
        <f>+S8*Q20</f>
        <v>2880</v>
      </c>
      <c r="U20" s="30">
        <f t="shared" ref="U20:U22" si="8">+K20-H20</f>
        <v>-800</v>
      </c>
      <c r="V20" s="24">
        <f t="shared" ref="V20:V22" si="9">+L20-E20</f>
        <v>-20</v>
      </c>
      <c r="W20" s="24">
        <f t="shared" ref="W20:W22" si="10">+M20-J20</f>
        <v>-20</v>
      </c>
      <c r="X20" s="40">
        <f>+U20/H20</f>
        <v>-0.2857142857142857</v>
      </c>
    </row>
    <row r="21" spans="1:24" ht="15" x14ac:dyDescent="0.25">
      <c r="A21" s="4">
        <v>90853</v>
      </c>
      <c r="B21" s="4" t="s">
        <v>47</v>
      </c>
      <c r="C21" s="4"/>
      <c r="D21" s="73">
        <v>1.5</v>
      </c>
      <c r="E21" s="5">
        <v>120</v>
      </c>
      <c r="F21" s="18">
        <v>30</v>
      </c>
      <c r="G21" s="8">
        <f t="shared" si="0"/>
        <v>45</v>
      </c>
      <c r="H21" s="30">
        <f t="shared" si="1"/>
        <v>3600</v>
      </c>
      <c r="I21" s="16"/>
      <c r="J21" s="31">
        <f t="shared" si="2"/>
        <v>80</v>
      </c>
      <c r="K21" s="18">
        <v>3000</v>
      </c>
      <c r="L21" s="10">
        <f t="shared" si="3"/>
        <v>100</v>
      </c>
      <c r="M21" s="10">
        <f t="shared" si="4"/>
        <v>66.666666666666671</v>
      </c>
      <c r="N21" s="51">
        <v>135</v>
      </c>
      <c r="O21" s="18">
        <v>30</v>
      </c>
      <c r="P21" s="49">
        <f t="shared" si="5"/>
        <v>45</v>
      </c>
      <c r="Q21" s="12">
        <f t="shared" si="6"/>
        <v>4050</v>
      </c>
      <c r="R21" s="24">
        <f t="shared" si="7"/>
        <v>90</v>
      </c>
      <c r="S21" s="52">
        <f>+S8*Q21</f>
        <v>3240</v>
      </c>
      <c r="U21" s="30">
        <f t="shared" si="8"/>
        <v>-600</v>
      </c>
      <c r="V21" s="24">
        <f t="shared" si="9"/>
        <v>-20</v>
      </c>
      <c r="W21" s="24">
        <f t="shared" si="10"/>
        <v>-13.333333333333329</v>
      </c>
      <c r="X21" s="40">
        <f>+U21/H21</f>
        <v>-0.16666666666666666</v>
      </c>
    </row>
    <row r="22" spans="1:24" ht="15" x14ac:dyDescent="0.25">
      <c r="A22" s="4">
        <v>90847</v>
      </c>
      <c r="B22" s="4" t="s">
        <v>48</v>
      </c>
      <c r="C22" s="4"/>
      <c r="D22" s="73">
        <v>1</v>
      </c>
      <c r="E22" s="5">
        <v>175</v>
      </c>
      <c r="F22" s="18">
        <v>40</v>
      </c>
      <c r="G22" s="8">
        <f t="shared" si="0"/>
        <v>40</v>
      </c>
      <c r="H22" s="30">
        <f t="shared" si="1"/>
        <v>7000</v>
      </c>
      <c r="I22" s="16"/>
      <c r="J22" s="31">
        <f t="shared" si="2"/>
        <v>175</v>
      </c>
      <c r="K22" s="18">
        <v>5000</v>
      </c>
      <c r="L22" s="10">
        <f t="shared" si="3"/>
        <v>125</v>
      </c>
      <c r="M22" s="10">
        <f t="shared" si="4"/>
        <v>125</v>
      </c>
      <c r="N22" s="51">
        <v>175</v>
      </c>
      <c r="O22" s="18">
        <v>40</v>
      </c>
      <c r="P22" s="49">
        <f t="shared" si="5"/>
        <v>40</v>
      </c>
      <c r="Q22" s="12">
        <f t="shared" si="6"/>
        <v>7000</v>
      </c>
      <c r="R22" s="24">
        <f t="shared" si="7"/>
        <v>175</v>
      </c>
      <c r="S22" s="52">
        <f>+S8*Q22</f>
        <v>5600</v>
      </c>
      <c r="U22" s="30">
        <f t="shared" si="8"/>
        <v>-2000</v>
      </c>
      <c r="V22" s="24">
        <f t="shared" si="9"/>
        <v>-50</v>
      </c>
      <c r="W22" s="24">
        <f t="shared" si="10"/>
        <v>-50</v>
      </c>
      <c r="X22" s="40">
        <f>+U22/H22</f>
        <v>-0.2857142857142857</v>
      </c>
    </row>
    <row r="23" spans="1:24" ht="15" x14ac:dyDescent="0.25">
      <c r="A23" s="4"/>
      <c r="B23" s="4" t="s">
        <v>49</v>
      </c>
      <c r="C23" s="4"/>
      <c r="D23" s="73"/>
      <c r="E23" s="44"/>
      <c r="F23" s="44"/>
      <c r="G23" s="44"/>
      <c r="H23" s="57"/>
      <c r="I23" s="16"/>
      <c r="J23" s="58"/>
      <c r="K23" s="44"/>
      <c r="L23" s="59"/>
      <c r="M23" s="59"/>
      <c r="N23" s="57"/>
      <c r="O23" s="44"/>
      <c r="P23" s="49"/>
      <c r="Q23" s="49"/>
      <c r="R23" s="49"/>
      <c r="S23" s="58"/>
      <c r="T23" s="59"/>
      <c r="U23" s="57"/>
      <c r="V23" s="49"/>
      <c r="W23" s="49"/>
      <c r="X23" s="58"/>
    </row>
    <row r="24" spans="1:24" ht="15" x14ac:dyDescent="0.25">
      <c r="A24" s="4">
        <v>90846</v>
      </c>
      <c r="B24" s="4" t="s">
        <v>48</v>
      </c>
      <c r="C24" s="4"/>
      <c r="D24" s="73">
        <v>1</v>
      </c>
      <c r="E24" s="5">
        <v>175</v>
      </c>
      <c r="F24" s="18">
        <v>30</v>
      </c>
      <c r="G24" s="8">
        <f>+D24*F24</f>
        <v>30</v>
      </c>
      <c r="H24" s="30">
        <f>+E24*F24</f>
        <v>5250</v>
      </c>
      <c r="I24" s="16"/>
      <c r="J24" s="31">
        <f>+H24/G24</f>
        <v>175</v>
      </c>
      <c r="K24" s="18">
        <v>4500</v>
      </c>
      <c r="L24" s="10">
        <f>+K24/F24</f>
        <v>150</v>
      </c>
      <c r="M24" s="10">
        <f>+K24/G24</f>
        <v>150</v>
      </c>
      <c r="N24" s="51">
        <v>175</v>
      </c>
      <c r="O24" s="18">
        <v>30</v>
      </c>
      <c r="P24" s="49">
        <f>+D24*O24</f>
        <v>30</v>
      </c>
      <c r="Q24" s="12">
        <f>+N24*O24</f>
        <v>5250</v>
      </c>
      <c r="R24" s="24">
        <f>+Q24/P24</f>
        <v>175</v>
      </c>
      <c r="S24" s="52">
        <f>+S8*Q24</f>
        <v>4200</v>
      </c>
      <c r="U24" s="30">
        <f>+K24-H24</f>
        <v>-750</v>
      </c>
      <c r="V24" s="24">
        <f>+L24-E24</f>
        <v>-25</v>
      </c>
      <c r="W24" s="24">
        <f>+M24-J24</f>
        <v>-25</v>
      </c>
      <c r="X24" s="40">
        <f>+U24/H24</f>
        <v>-0.14285714285714285</v>
      </c>
    </row>
    <row r="25" spans="1:24" ht="15" x14ac:dyDescent="0.25">
      <c r="A25" s="4"/>
      <c r="B25" s="4" t="s">
        <v>50</v>
      </c>
      <c r="C25" s="4"/>
      <c r="D25" s="73"/>
      <c r="E25" s="44"/>
      <c r="F25" s="44"/>
      <c r="G25" s="44"/>
      <c r="H25" s="57"/>
      <c r="I25" s="16"/>
      <c r="J25" s="58"/>
      <c r="K25" s="44"/>
      <c r="L25" s="59"/>
      <c r="M25" s="59"/>
      <c r="N25" s="57"/>
      <c r="O25" s="44"/>
      <c r="P25" s="49"/>
      <c r="Q25" s="49"/>
      <c r="R25" s="49"/>
      <c r="S25" s="58"/>
      <c r="T25" s="59"/>
      <c r="U25" s="57"/>
      <c r="V25" s="49"/>
      <c r="W25" s="49"/>
      <c r="X25" s="58"/>
    </row>
    <row r="26" spans="1:24" ht="15" x14ac:dyDescent="0.25">
      <c r="A26" s="4">
        <v>99998</v>
      </c>
      <c r="B26" s="4" t="s">
        <v>51</v>
      </c>
      <c r="C26" s="4"/>
      <c r="D26" s="73">
        <v>1</v>
      </c>
      <c r="E26" s="5">
        <v>250</v>
      </c>
      <c r="F26" s="18">
        <v>10</v>
      </c>
      <c r="G26" s="8">
        <f>+D26*F26</f>
        <v>10</v>
      </c>
      <c r="H26" s="30">
        <f>+E26*F26</f>
        <v>2500</v>
      </c>
      <c r="I26" s="16"/>
      <c r="J26" s="31">
        <f>+H26/G26</f>
        <v>250</v>
      </c>
      <c r="K26" s="18">
        <v>2000</v>
      </c>
      <c r="L26" s="10">
        <f>+K26/F26</f>
        <v>200</v>
      </c>
      <c r="M26" s="10">
        <f>+K26/G26</f>
        <v>200</v>
      </c>
      <c r="N26" s="51">
        <v>250</v>
      </c>
      <c r="O26" s="18">
        <v>10</v>
      </c>
      <c r="P26" s="49">
        <f>+D26*O26</f>
        <v>10</v>
      </c>
      <c r="Q26" s="12">
        <f>+N26*O26</f>
        <v>2500</v>
      </c>
      <c r="R26" s="24">
        <f>+Q26/P26</f>
        <v>250</v>
      </c>
      <c r="S26" s="52">
        <f>+S8*Q26</f>
        <v>2000</v>
      </c>
      <c r="U26" s="30">
        <f>+K26-H26</f>
        <v>-500</v>
      </c>
      <c r="V26" s="24">
        <f>+L26-E26</f>
        <v>-50</v>
      </c>
      <c r="W26" s="24">
        <f>+M26-J26</f>
        <v>-50</v>
      </c>
      <c r="X26" s="40">
        <f>+U26/H26</f>
        <v>-0.2</v>
      </c>
    </row>
    <row r="27" spans="1:24" ht="15" x14ac:dyDescent="0.25">
      <c r="A27" s="4"/>
      <c r="B27" s="4" t="s">
        <v>52</v>
      </c>
      <c r="C27" s="4"/>
      <c r="D27" s="4"/>
      <c r="F27" s="8"/>
      <c r="G27" s="8"/>
      <c r="H27" s="34"/>
      <c r="I27" s="16"/>
      <c r="J27" s="35"/>
      <c r="K27" s="8"/>
      <c r="N27" s="34"/>
      <c r="O27" s="16"/>
      <c r="P27" s="16"/>
      <c r="Q27" s="16"/>
      <c r="R27" s="16"/>
      <c r="S27" s="35"/>
      <c r="U27" s="34"/>
      <c r="V27" s="16"/>
      <c r="W27" s="16"/>
      <c r="X27" s="35"/>
    </row>
    <row r="28" spans="1:24" ht="15" x14ac:dyDescent="0.25">
      <c r="A28" s="4"/>
      <c r="B28" s="4"/>
      <c r="C28" s="4"/>
      <c r="D28" s="4"/>
      <c r="F28" s="8"/>
      <c r="G28" s="8"/>
      <c r="H28" s="34"/>
      <c r="I28" s="16"/>
      <c r="J28" s="35"/>
      <c r="K28" s="8"/>
      <c r="N28" s="34"/>
      <c r="O28" s="16"/>
      <c r="P28" s="16"/>
      <c r="Q28" s="16"/>
      <c r="R28" s="16"/>
      <c r="S28" s="35"/>
      <c r="U28" s="34"/>
      <c r="V28" s="16"/>
      <c r="W28" s="16"/>
      <c r="X28" s="35"/>
    </row>
    <row r="29" spans="1:24" s="4" customFormat="1" ht="15.75" thickBot="1" x14ac:dyDescent="0.3">
      <c r="A29" s="4" t="s">
        <v>18</v>
      </c>
      <c r="F29" s="74">
        <f>SUM(F9:F27)</f>
        <v>290</v>
      </c>
      <c r="G29" s="74">
        <f>SUM(G9:G27)</f>
        <v>285</v>
      </c>
      <c r="H29" s="75">
        <f>SUM(H9:H27)</f>
        <v>40250</v>
      </c>
      <c r="I29" s="76">
        <f>+H29/F29</f>
        <v>138.79310344827587</v>
      </c>
      <c r="J29" s="77">
        <f>+H29/G29</f>
        <v>141.2280701754386</v>
      </c>
      <c r="K29" s="78">
        <f>SUM(K9:K27)</f>
        <v>32000</v>
      </c>
      <c r="L29" s="76">
        <f>+K29/F29</f>
        <v>110.34482758620689</v>
      </c>
      <c r="M29" s="76">
        <f>+K29/G29</f>
        <v>112.28070175438596</v>
      </c>
      <c r="N29" s="75"/>
      <c r="O29" s="74">
        <f>SUM(O9:O28)</f>
        <v>290</v>
      </c>
      <c r="P29" s="74">
        <f>SUM(P9:P28)</f>
        <v>285</v>
      </c>
      <c r="Q29" s="78">
        <f>SUM(Q9:Q28)</f>
        <v>41500</v>
      </c>
      <c r="R29" s="77">
        <f>+Q29/P29</f>
        <v>145.61403508771929</v>
      </c>
      <c r="S29" s="79">
        <f>SUM(S9:S28)</f>
        <v>33200</v>
      </c>
      <c r="U29" s="75">
        <f>SUM(U9:U27)</f>
        <v>-8250</v>
      </c>
      <c r="V29" s="80"/>
      <c r="W29" s="80"/>
      <c r="X29" s="81">
        <f>+U29/H29</f>
        <v>-0.20496894409937888</v>
      </c>
    </row>
    <row r="30" spans="1:24" ht="15" thickTop="1" x14ac:dyDescent="0.2"/>
  </sheetData>
  <mergeCells count="5">
    <mergeCell ref="N5:S5"/>
    <mergeCell ref="U6:X6"/>
    <mergeCell ref="H7:J7"/>
    <mergeCell ref="K7:M7"/>
    <mergeCell ref="U7:X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zoomScale="125" zoomScaleNormal="125" workbookViewId="0">
      <selection activeCell="A6" sqref="A6"/>
    </sheetView>
  </sheetViews>
  <sheetFormatPr defaultRowHeight="14.25" x14ac:dyDescent="0.2"/>
  <cols>
    <col min="2" max="2" width="21.125" customWidth="1"/>
    <col min="10" max="10" width="9.625" bestFit="1" customWidth="1"/>
  </cols>
  <sheetData>
    <row r="1" spans="2:10" x14ac:dyDescent="0.2">
      <c r="B1" s="82"/>
      <c r="C1" t="s">
        <v>77</v>
      </c>
    </row>
    <row r="3" spans="2:10" ht="18" x14ac:dyDescent="0.25">
      <c r="B3" s="45" t="s">
        <v>83</v>
      </c>
    </row>
    <row r="4" spans="2:10" ht="18" x14ac:dyDescent="0.25">
      <c r="B4" s="45" t="s">
        <v>69</v>
      </c>
    </row>
    <row r="6" spans="2:10" ht="15" x14ac:dyDescent="0.25">
      <c r="C6" s="1" t="s">
        <v>0</v>
      </c>
      <c r="D6" s="1" t="s">
        <v>1</v>
      </c>
      <c r="E6" s="1" t="s">
        <v>2</v>
      </c>
      <c r="F6" s="1" t="s">
        <v>3</v>
      </c>
      <c r="G6" s="1" t="s">
        <v>70</v>
      </c>
      <c r="H6" s="1" t="s">
        <v>71</v>
      </c>
      <c r="I6" s="1" t="s">
        <v>72</v>
      </c>
      <c r="J6" s="11" t="s">
        <v>18</v>
      </c>
    </row>
    <row r="8" spans="2:10" ht="15" x14ac:dyDescent="0.25">
      <c r="B8" s="4" t="s">
        <v>63</v>
      </c>
      <c r="C8" s="83">
        <f>+MD!Q29</f>
        <v>25350</v>
      </c>
      <c r="D8" s="83">
        <f>+'Level I'!Q29</f>
        <v>31500</v>
      </c>
      <c r="E8" s="83">
        <f>+'Level II'!Q29</f>
        <v>37600</v>
      </c>
      <c r="F8" s="83">
        <f>+'Level III'!Q29</f>
        <v>41500</v>
      </c>
      <c r="G8" s="83">
        <f>+Groups!Q29</f>
        <v>41500</v>
      </c>
      <c r="H8" s="83">
        <f>+Basics!Q29</f>
        <v>41500</v>
      </c>
      <c r="I8" s="83">
        <f>+Miscellaneous!Q29</f>
        <v>41500</v>
      </c>
      <c r="J8" s="83">
        <f>SUM(C8:I8)</f>
        <v>260450</v>
      </c>
    </row>
    <row r="9" spans="2:10" x14ac:dyDescent="0.2">
      <c r="C9" s="88">
        <f>+C8-C10</f>
        <v>5070</v>
      </c>
      <c r="D9" s="88">
        <f t="shared" ref="D9:F9" si="0">+D8-D10</f>
        <v>6300</v>
      </c>
      <c r="E9" s="88">
        <f t="shared" si="0"/>
        <v>7520</v>
      </c>
      <c r="F9" s="88">
        <f t="shared" si="0"/>
        <v>8300</v>
      </c>
      <c r="G9" s="88">
        <f t="shared" ref="G9:I9" si="1">+G8-G10</f>
        <v>8300</v>
      </c>
      <c r="H9" s="88">
        <f t="shared" si="1"/>
        <v>8300</v>
      </c>
      <c r="I9" s="88">
        <f t="shared" si="1"/>
        <v>8300</v>
      </c>
      <c r="J9" s="88">
        <f>SUM(C9:I9)</f>
        <v>52090</v>
      </c>
    </row>
    <row r="10" spans="2:10" ht="15" x14ac:dyDescent="0.25">
      <c r="B10" s="4" t="s">
        <v>60</v>
      </c>
      <c r="C10" s="83">
        <f>+MD!S29</f>
        <v>20280</v>
      </c>
      <c r="D10" s="83">
        <f>+'Level I'!S29</f>
        <v>25200</v>
      </c>
      <c r="E10" s="83">
        <f>+'Level II'!S29</f>
        <v>30080</v>
      </c>
      <c r="F10" s="83">
        <f>+'Level III'!S29</f>
        <v>33200</v>
      </c>
      <c r="G10" s="83">
        <f>+Groups!S29</f>
        <v>33200</v>
      </c>
      <c r="H10" s="83">
        <f>+Basics!S29</f>
        <v>33200</v>
      </c>
      <c r="I10" s="83">
        <f>+Miscellaneous!S29</f>
        <v>33200</v>
      </c>
      <c r="J10" s="83">
        <f>SUM(C10:I10)</f>
        <v>208360</v>
      </c>
    </row>
    <row r="11" spans="2:10" x14ac:dyDescent="0.2">
      <c r="C11" s="84">
        <f>+C10/C8</f>
        <v>0.8</v>
      </c>
      <c r="D11" s="84">
        <f t="shared" ref="D11:J11" si="2">+D10/D8</f>
        <v>0.8</v>
      </c>
      <c r="E11" s="84">
        <f t="shared" si="2"/>
        <v>0.8</v>
      </c>
      <c r="F11" s="84">
        <f t="shared" si="2"/>
        <v>0.8</v>
      </c>
      <c r="G11" s="84">
        <f t="shared" ref="G11:I11" si="3">+G10/G8</f>
        <v>0.8</v>
      </c>
      <c r="H11" s="84">
        <f t="shared" si="3"/>
        <v>0.8</v>
      </c>
      <c r="I11" s="84">
        <f t="shared" si="3"/>
        <v>0.8</v>
      </c>
      <c r="J11" s="84">
        <f t="shared" si="2"/>
        <v>0.8</v>
      </c>
    </row>
    <row r="13" spans="2:10" ht="15" x14ac:dyDescent="0.25">
      <c r="B13" s="4" t="s">
        <v>5</v>
      </c>
    </row>
    <row r="14" spans="2:10" x14ac:dyDescent="0.2">
      <c r="B14" t="s">
        <v>6</v>
      </c>
      <c r="C14" s="8">
        <v>10000</v>
      </c>
      <c r="D14" s="8">
        <v>12000</v>
      </c>
      <c r="E14" s="8">
        <v>14000</v>
      </c>
      <c r="F14" s="8">
        <v>16000</v>
      </c>
      <c r="G14" s="8">
        <v>16000</v>
      </c>
      <c r="H14" s="8">
        <v>16000</v>
      </c>
      <c r="I14" s="8">
        <v>16000</v>
      </c>
      <c r="J14" s="8">
        <f>SUM(C14:I14)</f>
        <v>100000</v>
      </c>
    </row>
    <row r="15" spans="2:10" x14ac:dyDescent="0.2">
      <c r="B15" t="s">
        <v>7</v>
      </c>
      <c r="C15" s="8">
        <v>300</v>
      </c>
      <c r="D15" s="8">
        <v>400</v>
      </c>
      <c r="E15" s="8">
        <v>500</v>
      </c>
      <c r="F15" s="8">
        <v>600</v>
      </c>
      <c r="G15" s="8">
        <v>600</v>
      </c>
      <c r="H15" s="8">
        <v>600</v>
      </c>
      <c r="I15" s="8">
        <v>600</v>
      </c>
      <c r="J15" s="8">
        <f t="shared" ref="J15:J21" si="4">SUM(C15:I15)</f>
        <v>3600</v>
      </c>
    </row>
    <row r="16" spans="2:10" x14ac:dyDescent="0.2">
      <c r="B16" t="s">
        <v>8</v>
      </c>
      <c r="C16" s="12">
        <v>300</v>
      </c>
      <c r="D16" s="12">
        <v>400</v>
      </c>
      <c r="E16" s="12">
        <v>500</v>
      </c>
      <c r="F16" s="12">
        <v>600</v>
      </c>
      <c r="G16" s="12">
        <v>600</v>
      </c>
      <c r="H16" s="12">
        <v>600</v>
      </c>
      <c r="I16" s="12">
        <v>600</v>
      </c>
      <c r="J16" s="8">
        <f t="shared" si="4"/>
        <v>3600</v>
      </c>
    </row>
    <row r="17" spans="2:10" x14ac:dyDescent="0.2">
      <c r="B17" t="s">
        <v>9</v>
      </c>
      <c r="C17" s="12">
        <v>300</v>
      </c>
      <c r="D17" s="12">
        <v>400</v>
      </c>
      <c r="E17" s="12">
        <v>500</v>
      </c>
      <c r="F17" s="12">
        <v>600</v>
      </c>
      <c r="G17" s="12">
        <v>600</v>
      </c>
      <c r="H17" s="12">
        <v>600</v>
      </c>
      <c r="I17" s="12">
        <v>600</v>
      </c>
      <c r="J17" s="8">
        <f t="shared" si="4"/>
        <v>3600</v>
      </c>
    </row>
    <row r="18" spans="2:10" x14ac:dyDescent="0.2">
      <c r="B18" t="s">
        <v>10</v>
      </c>
      <c r="C18" s="12">
        <v>300</v>
      </c>
      <c r="D18" s="12">
        <v>400</v>
      </c>
      <c r="E18" s="12">
        <v>500</v>
      </c>
      <c r="F18" s="12">
        <v>600</v>
      </c>
      <c r="G18" s="12">
        <v>600</v>
      </c>
      <c r="H18" s="12">
        <v>600</v>
      </c>
      <c r="I18" s="12">
        <v>600</v>
      </c>
      <c r="J18" s="8">
        <f t="shared" si="4"/>
        <v>3600</v>
      </c>
    </row>
    <row r="19" spans="2:10" x14ac:dyDescent="0.2">
      <c r="B19" t="s">
        <v>11</v>
      </c>
      <c r="C19" s="12">
        <v>300</v>
      </c>
      <c r="D19" s="12">
        <v>400</v>
      </c>
      <c r="E19" s="12">
        <v>500</v>
      </c>
      <c r="F19" s="12">
        <v>600</v>
      </c>
      <c r="G19" s="12">
        <v>600</v>
      </c>
      <c r="H19" s="12">
        <v>600</v>
      </c>
      <c r="I19" s="12">
        <v>600</v>
      </c>
      <c r="J19" s="8">
        <f t="shared" si="4"/>
        <v>3600</v>
      </c>
    </row>
    <row r="20" spans="2:10" x14ac:dyDescent="0.2">
      <c r="B20" t="s">
        <v>12</v>
      </c>
      <c r="C20" s="9">
        <v>300</v>
      </c>
      <c r="D20" s="9">
        <v>400</v>
      </c>
      <c r="E20" s="9">
        <v>500</v>
      </c>
      <c r="F20" s="9">
        <v>600</v>
      </c>
      <c r="G20" s="9">
        <v>600</v>
      </c>
      <c r="H20" s="9">
        <v>600</v>
      </c>
      <c r="I20" s="9">
        <v>600</v>
      </c>
      <c r="J20" s="9">
        <f t="shared" si="4"/>
        <v>3600</v>
      </c>
    </row>
    <row r="21" spans="2:10" x14ac:dyDescent="0.2">
      <c r="C21" s="88">
        <f>SUM(C14:C20)</f>
        <v>11800</v>
      </c>
      <c r="D21" s="88">
        <f t="shared" ref="D21:F21" si="5">SUM(D14:D20)</f>
        <v>14400</v>
      </c>
      <c r="E21" s="88">
        <f t="shared" si="5"/>
        <v>17000</v>
      </c>
      <c r="F21" s="88">
        <f t="shared" si="5"/>
        <v>19600</v>
      </c>
      <c r="G21" s="88">
        <f t="shared" ref="G21:I21" si="6">SUM(G14:G20)</f>
        <v>19600</v>
      </c>
      <c r="H21" s="88">
        <f t="shared" si="6"/>
        <v>19600</v>
      </c>
      <c r="I21" s="88">
        <f t="shared" si="6"/>
        <v>19600</v>
      </c>
      <c r="J21" s="88">
        <f t="shared" si="4"/>
        <v>121600</v>
      </c>
    </row>
    <row r="23" spans="2:10" x14ac:dyDescent="0.2">
      <c r="B23" t="s">
        <v>13</v>
      </c>
      <c r="C23" s="83">
        <f>+C10-C21</f>
        <v>8480</v>
      </c>
      <c r="D23" s="83">
        <f>+D10-D21</f>
        <v>10800</v>
      </c>
      <c r="E23" s="83">
        <f>+E10-E21</f>
        <v>13080</v>
      </c>
      <c r="F23" s="83">
        <f>+F10-F21</f>
        <v>13600</v>
      </c>
      <c r="G23" s="83">
        <f t="shared" ref="G23:I23" si="7">+G10-G21</f>
        <v>13600</v>
      </c>
      <c r="H23" s="83">
        <f t="shared" si="7"/>
        <v>13600</v>
      </c>
      <c r="I23" s="83">
        <f t="shared" si="7"/>
        <v>13600</v>
      </c>
      <c r="J23" s="83">
        <f>SUM(C23:I23)</f>
        <v>86760</v>
      </c>
    </row>
    <row r="24" spans="2:10" x14ac:dyDescent="0.2">
      <c r="B24" s="3" t="s">
        <v>14</v>
      </c>
      <c r="C24" s="84">
        <f>+C23/C10</f>
        <v>0.4181459566074951</v>
      </c>
      <c r="D24" s="84">
        <f>+D23/D10</f>
        <v>0.42857142857142855</v>
      </c>
      <c r="E24" s="84">
        <f>+E23/E10</f>
        <v>0.43484042553191488</v>
      </c>
      <c r="F24" s="84">
        <f>+F23/F10</f>
        <v>0.40963855421686746</v>
      </c>
      <c r="G24" s="84">
        <f t="shared" ref="G24:I24" si="8">+G23/G10</f>
        <v>0.40963855421686746</v>
      </c>
      <c r="H24" s="84">
        <f t="shared" si="8"/>
        <v>0.40963855421686746</v>
      </c>
      <c r="I24" s="84">
        <f t="shared" si="8"/>
        <v>0.40963855421686746</v>
      </c>
      <c r="J24" s="84">
        <f>+J23/J10</f>
        <v>0.41639470147821078</v>
      </c>
    </row>
    <row r="25" spans="2:10" x14ac:dyDescent="0.2">
      <c r="B25" t="s">
        <v>15</v>
      </c>
      <c r="C25" s="84">
        <f t="shared" ref="C25:F25" si="9">+C23/$J$23</f>
        <v>9.7740894421392346E-2</v>
      </c>
      <c r="D25" s="84">
        <f t="shared" si="9"/>
        <v>0.12448132780082988</v>
      </c>
      <c r="E25" s="84">
        <f t="shared" si="9"/>
        <v>0.15076071922544951</v>
      </c>
      <c r="F25" s="84">
        <f t="shared" si="9"/>
        <v>0.15675426463808206</v>
      </c>
      <c r="G25" s="84">
        <f t="shared" ref="G25:I25" si="10">+G23/$J$23</f>
        <v>0.15675426463808206</v>
      </c>
      <c r="H25" s="84">
        <f t="shared" si="10"/>
        <v>0.15675426463808206</v>
      </c>
      <c r="I25" s="84">
        <f t="shared" si="10"/>
        <v>0.15675426463808206</v>
      </c>
      <c r="J25" s="84">
        <f>SUM(C25:I25)</f>
        <v>1</v>
      </c>
    </row>
    <row r="27" spans="2:10" ht="15" x14ac:dyDescent="0.25">
      <c r="B27" s="4" t="s">
        <v>39</v>
      </c>
      <c r="C27" s="17">
        <f>+MD!O29</f>
        <v>140</v>
      </c>
      <c r="D27" s="17">
        <f>+'Level I'!O29</f>
        <v>170</v>
      </c>
      <c r="E27" s="17">
        <f>+'Level II'!O29</f>
        <v>240</v>
      </c>
      <c r="F27" s="17">
        <f>+'Level III'!O29</f>
        <v>290</v>
      </c>
      <c r="G27" s="17">
        <f>+Groups!O29</f>
        <v>290</v>
      </c>
      <c r="H27" s="17">
        <f>+Basics!O29</f>
        <v>290</v>
      </c>
      <c r="I27" s="17">
        <f>+Miscellaneous!O29</f>
        <v>290</v>
      </c>
      <c r="J27" s="17">
        <f>SUM(C27:I27)</f>
        <v>1710</v>
      </c>
    </row>
    <row r="28" spans="2:10" x14ac:dyDescent="0.2">
      <c r="B28" t="s">
        <v>76</v>
      </c>
      <c r="C28" s="85">
        <f>+C10/C27</f>
        <v>144.85714285714286</v>
      </c>
      <c r="D28" s="85">
        <f>+D10/D27</f>
        <v>148.23529411764707</v>
      </c>
      <c r="E28" s="85">
        <f>+E10/E27</f>
        <v>125.33333333333333</v>
      </c>
      <c r="F28" s="85">
        <f>+F10/F27</f>
        <v>114.48275862068965</v>
      </c>
      <c r="G28" s="85">
        <f t="shared" ref="G28:I28" si="11">+G10/G27</f>
        <v>114.48275862068965</v>
      </c>
      <c r="H28" s="85">
        <f t="shared" si="11"/>
        <v>114.48275862068965</v>
      </c>
      <c r="I28" s="85">
        <f t="shared" si="11"/>
        <v>114.48275862068965</v>
      </c>
      <c r="J28" s="85">
        <f>+J10/J27</f>
        <v>121.84795321637426</v>
      </c>
    </row>
    <row r="29" spans="2:10" x14ac:dyDescent="0.2">
      <c r="B29" t="s">
        <v>17</v>
      </c>
      <c r="C29" s="86">
        <f>+C21/C27</f>
        <v>84.285714285714292</v>
      </c>
      <c r="D29" s="86">
        <f>+D21/D27</f>
        <v>84.705882352941174</v>
      </c>
      <c r="E29" s="86">
        <f>+E21/E27</f>
        <v>70.833333333333329</v>
      </c>
      <c r="F29" s="86">
        <f>+F21/F27</f>
        <v>67.58620689655173</v>
      </c>
      <c r="G29" s="86">
        <f t="shared" ref="G29:I29" si="12">+G21/G27</f>
        <v>67.58620689655173</v>
      </c>
      <c r="H29" s="86">
        <f t="shared" si="12"/>
        <v>67.58620689655173</v>
      </c>
      <c r="I29" s="86">
        <f t="shared" si="12"/>
        <v>67.58620689655173</v>
      </c>
      <c r="J29" s="86">
        <f>+J21/J27</f>
        <v>71.111111111111114</v>
      </c>
    </row>
    <row r="30" spans="2:10" x14ac:dyDescent="0.2">
      <c r="B30" t="s">
        <v>13</v>
      </c>
      <c r="C30" s="85">
        <f>+C23/C27</f>
        <v>60.571428571428569</v>
      </c>
      <c r="D30" s="85">
        <f>+D23/D27</f>
        <v>63.529411764705884</v>
      </c>
      <c r="E30" s="85">
        <f>+E23/E27</f>
        <v>54.5</v>
      </c>
      <c r="F30" s="85">
        <f>+F23/F27</f>
        <v>46.896551724137929</v>
      </c>
      <c r="G30" s="85">
        <f t="shared" ref="G30:I30" si="13">+G23/G27</f>
        <v>46.896551724137929</v>
      </c>
      <c r="H30" s="85">
        <f t="shared" si="13"/>
        <v>46.896551724137929</v>
      </c>
      <c r="I30" s="85">
        <f t="shared" si="13"/>
        <v>46.896551724137929</v>
      </c>
      <c r="J30" s="85">
        <f>+J23/J27</f>
        <v>50.736842105263158</v>
      </c>
    </row>
    <row r="31" spans="2:10" x14ac:dyDescent="0.2">
      <c r="C31" s="7"/>
      <c r="D31" s="7"/>
      <c r="E31" s="7"/>
      <c r="F31" s="7"/>
      <c r="G31" s="7"/>
      <c r="H31" s="7"/>
      <c r="I31" s="7"/>
      <c r="J31" s="7"/>
    </row>
    <row r="32" spans="2:10" ht="15" x14ac:dyDescent="0.25">
      <c r="B32" s="62" t="s">
        <v>74</v>
      </c>
      <c r="C32" s="17">
        <f>+MD!G29</f>
        <v>82.5</v>
      </c>
      <c r="D32" s="17">
        <f>+'Level I'!P29</f>
        <v>160</v>
      </c>
      <c r="E32" s="17">
        <f>+'Level II'!P29</f>
        <v>232.5</v>
      </c>
      <c r="F32" s="17">
        <f>+'Level III'!P29</f>
        <v>285</v>
      </c>
      <c r="G32" s="17">
        <f>+Groups!P29</f>
        <v>285</v>
      </c>
      <c r="H32" s="17">
        <f>+Basics!P29</f>
        <v>285</v>
      </c>
      <c r="I32" s="17">
        <f>+Miscellaneous!P29</f>
        <v>285</v>
      </c>
      <c r="J32" s="17">
        <f>SUM(C32:I32)</f>
        <v>1615</v>
      </c>
    </row>
    <row r="33" spans="2:10" x14ac:dyDescent="0.2">
      <c r="B33" t="s">
        <v>16</v>
      </c>
      <c r="C33" s="85">
        <f>+C10/C32</f>
        <v>245.81818181818181</v>
      </c>
      <c r="D33" s="85">
        <f t="shared" ref="D33:F33" si="14">+D10/D32</f>
        <v>157.5</v>
      </c>
      <c r="E33" s="85">
        <f t="shared" si="14"/>
        <v>129.3763440860215</v>
      </c>
      <c r="F33" s="85">
        <f t="shared" si="14"/>
        <v>116.49122807017544</v>
      </c>
      <c r="G33" s="85">
        <f t="shared" ref="G33:I33" si="15">+G10/G32</f>
        <v>116.49122807017544</v>
      </c>
      <c r="H33" s="85">
        <f t="shared" si="15"/>
        <v>116.49122807017544</v>
      </c>
      <c r="I33" s="85">
        <f t="shared" si="15"/>
        <v>116.49122807017544</v>
      </c>
      <c r="J33" s="85">
        <f>+J10/J32</f>
        <v>129.01547987616098</v>
      </c>
    </row>
    <row r="34" spans="2:10" x14ac:dyDescent="0.2">
      <c r="B34" t="s">
        <v>17</v>
      </c>
      <c r="C34" s="86">
        <f>+C21/C32</f>
        <v>143.03030303030303</v>
      </c>
      <c r="D34" s="86">
        <f t="shared" ref="D34:F34" si="16">+D21/D32</f>
        <v>90</v>
      </c>
      <c r="E34" s="86">
        <f t="shared" si="16"/>
        <v>73.118279569892479</v>
      </c>
      <c r="F34" s="86">
        <f t="shared" si="16"/>
        <v>68.771929824561397</v>
      </c>
      <c r="G34" s="86">
        <f t="shared" ref="G34:I34" si="17">+G21/G32</f>
        <v>68.771929824561397</v>
      </c>
      <c r="H34" s="86">
        <f t="shared" si="17"/>
        <v>68.771929824561397</v>
      </c>
      <c r="I34" s="86">
        <f t="shared" si="17"/>
        <v>68.771929824561397</v>
      </c>
      <c r="J34" s="86">
        <f t="shared" ref="J34" si="18">+J20/J32</f>
        <v>2.2291021671826625</v>
      </c>
    </row>
    <row r="35" spans="2:10" x14ac:dyDescent="0.2">
      <c r="B35" t="s">
        <v>13</v>
      </c>
      <c r="C35" s="85">
        <f>+C23/C32</f>
        <v>102.78787878787878</v>
      </c>
      <c r="D35" s="85">
        <f t="shared" ref="D35:J35" si="19">+D23/D32</f>
        <v>67.5</v>
      </c>
      <c r="E35" s="85">
        <f t="shared" si="19"/>
        <v>56.258064516129032</v>
      </c>
      <c r="F35" s="85">
        <f t="shared" si="19"/>
        <v>47.719298245614034</v>
      </c>
      <c r="G35" s="85">
        <f t="shared" ref="G35:I35" si="20">+G23/G32</f>
        <v>47.719298245614034</v>
      </c>
      <c r="H35" s="85">
        <f t="shared" si="20"/>
        <v>47.719298245614034</v>
      </c>
      <c r="I35" s="85">
        <f t="shared" si="20"/>
        <v>47.719298245614034</v>
      </c>
      <c r="J35" s="85">
        <f t="shared" si="19"/>
        <v>53.721362229102169</v>
      </c>
    </row>
    <row r="37" spans="2:10" ht="15" x14ac:dyDescent="0.25">
      <c r="B37" s="4" t="s">
        <v>13</v>
      </c>
      <c r="J37" s="83">
        <f>+J23</f>
        <v>86760</v>
      </c>
    </row>
    <row r="38" spans="2:10" ht="15" x14ac:dyDescent="0.25">
      <c r="D38" s="65" t="s">
        <v>79</v>
      </c>
      <c r="H38" s="65" t="s">
        <v>82</v>
      </c>
    </row>
    <row r="39" spans="2:10" ht="15" x14ac:dyDescent="0.25">
      <c r="B39" s="4" t="s">
        <v>19</v>
      </c>
      <c r="D39" s="65" t="s">
        <v>80</v>
      </c>
      <c r="F39" s="65" t="s">
        <v>81</v>
      </c>
      <c r="H39" s="65" t="s">
        <v>80</v>
      </c>
    </row>
    <row r="40" spans="2:10" x14ac:dyDescent="0.2">
      <c r="B40" t="s">
        <v>20</v>
      </c>
      <c r="D40" s="12">
        <v>10000</v>
      </c>
      <c r="F40" s="8">
        <v>2000</v>
      </c>
      <c r="H40" s="8">
        <f>+D40+F40</f>
        <v>12000</v>
      </c>
    </row>
    <row r="41" spans="2:10" x14ac:dyDescent="0.2">
      <c r="B41" t="s">
        <v>21</v>
      </c>
      <c r="D41" s="12">
        <v>2000</v>
      </c>
      <c r="F41" s="8">
        <v>500</v>
      </c>
      <c r="H41" s="8">
        <f t="shared" ref="H41:H52" si="21">+D41+F41</f>
        <v>2500</v>
      </c>
    </row>
    <row r="42" spans="2:10" x14ac:dyDescent="0.2">
      <c r="B42" t="s">
        <v>22</v>
      </c>
      <c r="D42" s="12">
        <v>1000</v>
      </c>
      <c r="F42" s="8">
        <v>0</v>
      </c>
      <c r="H42" s="8">
        <f t="shared" si="21"/>
        <v>1000</v>
      </c>
    </row>
    <row r="43" spans="2:10" x14ac:dyDescent="0.2">
      <c r="B43" t="s">
        <v>23</v>
      </c>
      <c r="D43" s="12">
        <v>1000</v>
      </c>
      <c r="F43" s="8">
        <v>0</v>
      </c>
      <c r="H43" s="8">
        <f t="shared" si="21"/>
        <v>1000</v>
      </c>
    </row>
    <row r="44" spans="2:10" x14ac:dyDescent="0.2">
      <c r="B44" t="s">
        <v>24</v>
      </c>
      <c r="D44" s="12">
        <v>1000</v>
      </c>
      <c r="F44" s="8">
        <v>0</v>
      </c>
      <c r="H44" s="8">
        <f t="shared" si="21"/>
        <v>1000</v>
      </c>
    </row>
    <row r="45" spans="2:10" x14ac:dyDescent="0.2">
      <c r="B45" t="s">
        <v>25</v>
      </c>
      <c r="D45" s="12">
        <v>1000</v>
      </c>
      <c r="F45" s="8">
        <v>0</v>
      </c>
      <c r="H45" s="8">
        <f t="shared" si="21"/>
        <v>1000</v>
      </c>
    </row>
    <row r="46" spans="2:10" x14ac:dyDescent="0.2">
      <c r="B46" t="s">
        <v>26</v>
      </c>
      <c r="D46" s="12">
        <v>4000</v>
      </c>
      <c r="F46" s="8">
        <v>0</v>
      </c>
      <c r="H46" s="8">
        <f t="shared" si="21"/>
        <v>4000</v>
      </c>
    </row>
    <row r="47" spans="2:10" x14ac:dyDescent="0.2">
      <c r="B47" t="s">
        <v>27</v>
      </c>
      <c r="D47" s="12">
        <v>4000</v>
      </c>
      <c r="F47" s="8">
        <v>0</v>
      </c>
      <c r="H47" s="8">
        <f t="shared" si="21"/>
        <v>4000</v>
      </c>
    </row>
    <row r="48" spans="2:10" x14ac:dyDescent="0.2">
      <c r="B48" t="s">
        <v>28</v>
      </c>
      <c r="D48" s="12">
        <v>2000</v>
      </c>
      <c r="F48" s="8">
        <v>0</v>
      </c>
      <c r="H48" s="8">
        <f t="shared" si="21"/>
        <v>2000</v>
      </c>
    </row>
    <row r="49" spans="2:10" x14ac:dyDescent="0.2">
      <c r="B49" t="s">
        <v>29</v>
      </c>
      <c r="D49" s="12">
        <v>2000</v>
      </c>
      <c r="F49" s="8">
        <v>500</v>
      </c>
      <c r="H49" s="8">
        <f t="shared" si="21"/>
        <v>2500</v>
      </c>
    </row>
    <row r="50" spans="2:10" x14ac:dyDescent="0.2">
      <c r="B50" t="s">
        <v>30</v>
      </c>
      <c r="D50" s="12">
        <v>4000</v>
      </c>
      <c r="F50" s="8">
        <v>0</v>
      </c>
      <c r="H50" s="8">
        <f t="shared" si="21"/>
        <v>4000</v>
      </c>
    </row>
    <row r="51" spans="2:10" x14ac:dyDescent="0.2">
      <c r="B51" t="s">
        <v>31</v>
      </c>
      <c r="D51" s="12">
        <v>3000</v>
      </c>
      <c r="F51" s="8">
        <v>500</v>
      </c>
      <c r="H51" s="8">
        <f t="shared" si="21"/>
        <v>3500</v>
      </c>
    </row>
    <row r="52" spans="2:10" x14ac:dyDescent="0.2">
      <c r="B52" t="s">
        <v>32</v>
      </c>
      <c r="D52" s="9">
        <v>2000</v>
      </c>
      <c r="E52" s="2"/>
      <c r="F52" s="9">
        <v>0</v>
      </c>
      <c r="G52" s="2"/>
      <c r="H52" s="9">
        <f t="shared" si="21"/>
        <v>2000</v>
      </c>
      <c r="I52" s="2"/>
      <c r="J52" s="2"/>
    </row>
    <row r="53" spans="2:10" x14ac:dyDescent="0.2">
      <c r="D53" s="83">
        <f>SUM(D40:D52)</f>
        <v>37000</v>
      </c>
      <c r="F53" s="83">
        <f>SUM(F40:F52)</f>
        <v>3500</v>
      </c>
      <c r="H53" s="83">
        <f>SUM(H40:H52)</f>
        <v>40500</v>
      </c>
      <c r="J53" s="83">
        <f>+H53</f>
        <v>40500</v>
      </c>
    </row>
    <row r="54" spans="2:10" x14ac:dyDescent="0.2">
      <c r="J54" s="88"/>
    </row>
    <row r="55" spans="2:10" x14ac:dyDescent="0.2">
      <c r="B55" t="s">
        <v>67</v>
      </c>
      <c r="D55" s="85">
        <f>+D53/J27</f>
        <v>21.637426900584796</v>
      </c>
      <c r="F55" s="85">
        <f>+H55-D55</f>
        <v>2.0467836257309955</v>
      </c>
      <c r="H55" s="85">
        <f>+J53/J27</f>
        <v>23.684210526315791</v>
      </c>
      <c r="J55" s="8"/>
    </row>
    <row r="56" spans="2:10" x14ac:dyDescent="0.2">
      <c r="B56" t="s">
        <v>38</v>
      </c>
      <c r="D56" s="85">
        <f>+D53/J32</f>
        <v>22.910216718266255</v>
      </c>
      <c r="F56" s="85">
        <f>+H56-D56</f>
        <v>2.1671826625386963</v>
      </c>
      <c r="H56" s="85">
        <f>+J53/J32</f>
        <v>25.077399380804952</v>
      </c>
    </row>
    <row r="58" spans="2:10" ht="15" thickBot="1" x14ac:dyDescent="0.25">
      <c r="B58" t="s">
        <v>33</v>
      </c>
      <c r="J58" s="92">
        <f>+J37-J53</f>
        <v>46260</v>
      </c>
    </row>
    <row r="59" spans="2:10" ht="15" thickTop="1" x14ac:dyDescent="0.2"/>
  </sheetData>
  <pageMargins left="0.7" right="0.7" top="0.75" bottom="0.75" header="0.3" footer="0.3"/>
  <ignoredErrors>
    <ignoredError sqref="J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Master--Actual</vt:lpstr>
      <vt:lpstr>MD</vt:lpstr>
      <vt:lpstr>Level I</vt:lpstr>
      <vt:lpstr>Level II</vt:lpstr>
      <vt:lpstr>Level III</vt:lpstr>
      <vt:lpstr>Groups</vt:lpstr>
      <vt:lpstr>Basics</vt:lpstr>
      <vt:lpstr>Miscellaneous</vt:lpstr>
      <vt:lpstr>Master--Plan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</dc:creator>
  <cp:lastModifiedBy>LT-xxx</cp:lastModifiedBy>
  <dcterms:created xsi:type="dcterms:W3CDTF">2012-09-05T17:04:33Z</dcterms:created>
  <dcterms:modified xsi:type="dcterms:W3CDTF">2012-10-15T19:48:08Z</dcterms:modified>
</cp:coreProperties>
</file>